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U:\DHG\AGR\S_COMMUNICATION\1. Projets\1. Récurrent\Room Service\"/>
    </mc:Choice>
  </mc:AlternateContent>
  <xr:revisionPtr revIDLastSave="0" documentId="13_ncr:1_{945B6177-B144-41EE-88E7-1B42F4CE6E34}" xr6:coauthVersionLast="45" xr6:coauthVersionMax="45" xr10:uidLastSave="{00000000-0000-0000-0000-000000000000}"/>
  <bookViews>
    <workbookView xWindow="375" yWindow="375" windowWidth="19170" windowHeight="10170" xr2:uid="{00000000-000D-0000-FFFF-FFFF00000000}"/>
  </bookViews>
  <sheets>
    <sheet name="ROOM SERVICE" sheetId="4" r:id="rId1"/>
    <sheet name="Feuil1" sheetId="5" state="hidden" r:id="rId2"/>
  </sheets>
  <definedNames>
    <definedName name="_xlnm.Print_Area" localSheetId="0">'ROOM SERVICE'!$A$1:$G$67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4" l="1"/>
  <c r="F50" i="4" l="1"/>
  <c r="C50" i="4" l="1"/>
  <c r="A2" i="4"/>
  <c r="E13" i="4"/>
  <c r="F50" i="5"/>
  <c r="E33" i="4"/>
  <c r="E32" i="4"/>
  <c r="E31" i="4"/>
  <c r="E30" i="4"/>
  <c r="E20" i="4"/>
  <c r="E19" i="4"/>
  <c r="E18" i="4"/>
  <c r="E17" i="4"/>
  <c r="E14" i="4"/>
  <c r="A2" i="5"/>
  <c r="E54" i="5" l="1"/>
  <c r="E53" i="5"/>
  <c r="G50" i="5"/>
  <c r="G48" i="5"/>
  <c r="F48" i="5"/>
  <c r="G46" i="5"/>
  <c r="F46" i="5"/>
  <c r="G45" i="5"/>
  <c r="F45" i="5"/>
  <c r="G44" i="5"/>
  <c r="F44" i="5"/>
  <c r="G43" i="5"/>
  <c r="F43" i="5"/>
  <c r="G42" i="5"/>
  <c r="F42" i="5"/>
  <c r="G40" i="5"/>
  <c r="F40" i="5"/>
  <c r="G39" i="5"/>
  <c r="F39" i="5"/>
  <c r="G38" i="5"/>
  <c r="F38" i="5"/>
  <c r="G37" i="5"/>
  <c r="F37" i="5"/>
  <c r="G36" i="5"/>
  <c r="F36" i="5"/>
  <c r="G35" i="5"/>
  <c r="F35" i="5"/>
  <c r="G33" i="5"/>
  <c r="F33" i="5"/>
  <c r="G32" i="5"/>
  <c r="F32" i="5"/>
  <c r="G31" i="5"/>
  <c r="F31" i="5"/>
  <c r="G30" i="5"/>
  <c r="F30" i="5"/>
  <c r="G26" i="5"/>
  <c r="F54" i="5" s="1"/>
  <c r="F26" i="5"/>
  <c r="G23" i="5"/>
  <c r="F23" i="5"/>
  <c r="G22" i="5"/>
  <c r="F22" i="5"/>
  <c r="G21" i="5"/>
  <c r="F21" i="5"/>
  <c r="G20" i="5"/>
  <c r="F20" i="5"/>
  <c r="G19" i="5"/>
  <c r="F19" i="5"/>
  <c r="G18" i="5"/>
  <c r="F18" i="5"/>
  <c r="G17" i="5"/>
  <c r="F17" i="5"/>
  <c r="G16" i="5"/>
  <c r="F16" i="5"/>
  <c r="G14" i="5"/>
  <c r="F14" i="5"/>
  <c r="G13" i="5"/>
  <c r="F13" i="5"/>
  <c r="F9" i="5"/>
  <c r="E9" i="5"/>
  <c r="F55" i="5" l="1"/>
  <c r="F56" i="5" s="1"/>
  <c r="F53" i="5"/>
  <c r="F52" i="5" s="1"/>
  <c r="E9" i="4" l="1"/>
  <c r="F48" i="4" l="1"/>
  <c r="G48" i="4" l="1"/>
  <c r="G50" i="4" l="1"/>
  <c r="F26" i="4"/>
  <c r="G26" i="4" s="1"/>
  <c r="F25" i="4"/>
  <c r="G25" i="4" s="1"/>
  <c r="F46" i="4"/>
  <c r="G46" i="4" s="1"/>
  <c r="F45" i="4"/>
  <c r="G45" i="4" s="1"/>
  <c r="F44" i="4"/>
  <c r="G44" i="4" s="1"/>
  <c r="F43" i="4"/>
  <c r="G43" i="4" s="1"/>
  <c r="F42" i="4"/>
  <c r="G42" i="4" s="1"/>
  <c r="F40" i="4"/>
  <c r="G40" i="4" s="1"/>
  <c r="F39" i="4"/>
  <c r="G39" i="4" s="1"/>
  <c r="F38" i="4"/>
  <c r="G38" i="4" s="1"/>
  <c r="F37" i="4"/>
  <c r="G37" i="4" s="1"/>
  <c r="F36" i="4"/>
  <c r="G36" i="4" s="1"/>
  <c r="F35" i="4"/>
  <c r="G35" i="4" s="1"/>
  <c r="F33" i="4"/>
  <c r="G33" i="4" s="1"/>
  <c r="F32" i="4"/>
  <c r="G32" i="4" s="1"/>
  <c r="F31" i="4"/>
  <c r="G31" i="4" s="1"/>
  <c r="F30" i="4"/>
  <c r="G30" i="4" s="1"/>
  <c r="F29" i="4"/>
  <c r="G29" i="4" s="1"/>
  <c r="F28" i="4"/>
  <c r="G28" i="4" s="1"/>
  <c r="F23" i="4"/>
  <c r="G23" i="4" s="1"/>
  <c r="F22" i="4"/>
  <c r="G22" i="4" s="1"/>
  <c r="F21" i="4"/>
  <c r="G21" i="4" s="1"/>
  <c r="F20" i="4"/>
  <c r="G20" i="4" s="1"/>
  <c r="F19" i="4"/>
  <c r="G19" i="4" s="1"/>
  <c r="F18" i="4"/>
  <c r="G18" i="4" s="1"/>
  <c r="F17" i="4"/>
  <c r="G17" i="4" s="1"/>
  <c r="F16" i="4"/>
  <c r="G16" i="4" s="1"/>
  <c r="F14" i="4"/>
  <c r="G14" i="4" s="1"/>
  <c r="F13" i="4"/>
  <c r="G13" i="4" s="1"/>
  <c r="E54" i="4"/>
  <c r="E53" i="4"/>
  <c r="F54" i="4" l="1"/>
  <c r="F53" i="4" s="1"/>
  <c r="F55" i="4"/>
  <c r="F52" i="4" l="1"/>
  <c r="F56" i="4"/>
</calcChain>
</file>

<file path=xl/sharedStrings.xml><?xml version="1.0" encoding="utf-8"?>
<sst xmlns="http://schemas.openxmlformats.org/spreadsheetml/2006/main" count="237" uniqueCount="138">
  <si>
    <t>Boissons chaudes</t>
  </si>
  <si>
    <t>Gourmandises</t>
  </si>
  <si>
    <t>Douceurs sucrées</t>
  </si>
  <si>
    <t>Douceurs salées</t>
  </si>
  <si>
    <t>Quantité</t>
  </si>
  <si>
    <t>Rubriques</t>
  </si>
  <si>
    <t>Prix HT en €</t>
  </si>
  <si>
    <t>Boissons fraîches</t>
  </si>
  <si>
    <t>Coordonnées de livraison</t>
  </si>
  <si>
    <t>COORDONNEES DE FACTURATION</t>
  </si>
  <si>
    <t>Société :</t>
  </si>
  <si>
    <t>Nom client payeur :</t>
  </si>
  <si>
    <t>Service :</t>
  </si>
  <si>
    <t>Adresse :</t>
  </si>
  <si>
    <t>cafeterie.agr.arcueil@caissedesdepots.fr</t>
  </si>
  <si>
    <t>agr-4prd-prestations@caissedesdepots.fr</t>
  </si>
  <si>
    <t xml:space="preserve">Un message de confirmation du restaurant validera la prise en compte de votre commande. </t>
  </si>
  <si>
    <t>Bon pour accord - date, signature et cachet de l'entreprise</t>
  </si>
  <si>
    <t>N° de commande/centre budgétaire :</t>
  </si>
  <si>
    <t xml:space="preserve">Date de livraison : </t>
  </si>
  <si>
    <t>Contact sur place :</t>
  </si>
  <si>
    <t>Options</t>
  </si>
  <si>
    <t>Supplément vaisselle (verres, tasses, sous-tasses, cuillères)/personne</t>
  </si>
  <si>
    <t>Heure maximale de livraison souhaitée :</t>
  </si>
  <si>
    <t>Lieu de livraison (nom, pièce et bâtiment) :</t>
  </si>
  <si>
    <t>Nombre de participants</t>
  </si>
  <si>
    <t>Articles au choix</t>
  </si>
  <si>
    <t>Téléphone:</t>
  </si>
  <si>
    <t>Total TTC en €</t>
  </si>
  <si>
    <t>Boissons alcoolisées</t>
  </si>
  <si>
    <t>Montant HT de la commande :</t>
  </si>
  <si>
    <t>TVA</t>
  </si>
  <si>
    <t>Montant TTC de la commande :</t>
  </si>
  <si>
    <t>Montant TTC par personne:</t>
  </si>
  <si>
    <t>Total HT en €</t>
  </si>
  <si>
    <t xml:space="preserve"> Eau minérale 1,5 L</t>
  </si>
  <si>
    <t xml:space="preserve"> Eau pétillante 33 cl</t>
  </si>
  <si>
    <t xml:space="preserve"> Eau pétillante 1 L</t>
  </si>
  <si>
    <t xml:space="preserve"> Jus de pomme 1 L</t>
  </si>
  <si>
    <t xml:space="preserve"> Coffret de 15 mini-viennoiseries </t>
  </si>
  <si>
    <t>08h00</t>
  </si>
  <si>
    <t>08h30</t>
  </si>
  <si>
    <t>09h00</t>
  </si>
  <si>
    <t>09h30</t>
  </si>
  <si>
    <t>10h00</t>
  </si>
  <si>
    <t>10h30</t>
  </si>
  <si>
    <t>11h00</t>
  </si>
  <si>
    <t>11h30</t>
  </si>
  <si>
    <t>13h45</t>
  </si>
  <si>
    <t>14h45</t>
  </si>
  <si>
    <t>15h00</t>
  </si>
  <si>
    <t>00h00</t>
  </si>
  <si>
    <t>14h00</t>
  </si>
  <si>
    <t>14h30</t>
  </si>
  <si>
    <t>15h30</t>
  </si>
  <si>
    <t>Après 15h30</t>
  </si>
  <si>
    <t>Champagne</t>
  </si>
  <si>
    <t xml:space="preserve">Restaurant AGR
 56 rue de Lille </t>
  </si>
  <si>
    <t xml:space="preserve">Restaurant AGR 
Austerlitz 1 </t>
  </si>
  <si>
    <t xml:space="preserve">Restaurant AGR 
Arcueil </t>
  </si>
  <si>
    <t>cafeterie.agr.austerlitz2@caissedesdepots.fr</t>
  </si>
  <si>
    <t>cafeterie.agr.56rdl@caissedesdepots.fr</t>
  </si>
  <si>
    <t>cafeterie.agr.austerlitz1@caissedesdepots.fr</t>
  </si>
  <si>
    <t>Cafetraiteur.agr.afm@caissedesdepots.fr</t>
  </si>
  <si>
    <t>Cafetraiteur.agr.bx@caissedesdepots.fr</t>
  </si>
  <si>
    <t xml:space="preserve">Restaurant AGR 
4PRD Montparnasse </t>
  </si>
  <si>
    <t xml:space="preserve">Restaurant AGR 
Bordeaux </t>
  </si>
  <si>
    <t>Restaurant AGR 
Angers DRS Louis GAIN</t>
  </si>
  <si>
    <t>Restaurant AGR 
Angers CNP F MITTERRAND</t>
  </si>
  <si>
    <t>cafetraiteur.agr.alg@caissedesdepots.fr</t>
  </si>
  <si>
    <t>Oui</t>
  </si>
  <si>
    <t>Non</t>
  </si>
  <si>
    <t>Heure de fin de réunion (à titre indicatif):</t>
  </si>
  <si>
    <t>Thermos de café BIO pour 8 personnes</t>
  </si>
  <si>
    <t>Thé, par personne</t>
  </si>
  <si>
    <t>Objet de la réunion:</t>
  </si>
  <si>
    <r>
      <t xml:space="preserve"> Yaourt nature BIO </t>
    </r>
    <r>
      <rPr>
        <sz val="11"/>
        <color rgb="FFFF0000"/>
        <rFont val="Arial"/>
        <family val="2"/>
      </rPr>
      <t>*</t>
    </r>
  </si>
  <si>
    <r>
      <t xml:space="preserve"> Yaourt nature Pemium</t>
    </r>
    <r>
      <rPr>
        <sz val="11"/>
        <color rgb="FFFF0000"/>
        <rFont val="Arial"/>
        <family val="2"/>
      </rPr>
      <t>*</t>
    </r>
  </si>
  <si>
    <r>
      <t xml:space="preserve"> Coffret de 16 mini-cannelés</t>
    </r>
    <r>
      <rPr>
        <sz val="11"/>
        <color rgb="FFFF0000"/>
        <rFont val="Arial"/>
        <family val="2"/>
      </rPr>
      <t>*</t>
    </r>
  </si>
  <si>
    <r>
      <t xml:space="preserve"> Coffret de 15 mini-macarons</t>
    </r>
    <r>
      <rPr>
        <sz val="11"/>
        <color rgb="FFFF0000"/>
        <rFont val="Arial"/>
        <family val="2"/>
      </rPr>
      <t>*</t>
    </r>
  </si>
  <si>
    <r>
      <t xml:space="preserve"> Plateau de 40 mini-éclairs (café, chocolat)</t>
    </r>
    <r>
      <rPr>
        <sz val="11"/>
        <color rgb="FFFF0000"/>
        <rFont val="Arial"/>
        <family val="2"/>
      </rPr>
      <t>*</t>
    </r>
  </si>
  <si>
    <r>
      <t xml:space="preserve"> Plateau de 50 petits fours excellence</t>
    </r>
    <r>
      <rPr>
        <sz val="11"/>
        <color rgb="FFFF0000"/>
        <rFont val="Arial"/>
        <family val="2"/>
      </rPr>
      <t>*</t>
    </r>
  </si>
  <si>
    <r>
      <t xml:space="preserve"> Plateau de 48 mini-financiers aux fruits</t>
    </r>
    <r>
      <rPr>
        <sz val="11"/>
        <color rgb="FFFF0000"/>
        <rFont val="Arial"/>
        <family val="2"/>
      </rPr>
      <t>*</t>
    </r>
  </si>
  <si>
    <r>
      <t xml:space="preserve"> Plateau de 54 petits fours excellence au chocolat</t>
    </r>
    <r>
      <rPr>
        <sz val="11"/>
        <color rgb="FFFF0000"/>
        <rFont val="Arial"/>
        <family val="2"/>
      </rPr>
      <t>*</t>
    </r>
  </si>
  <si>
    <r>
      <t xml:space="preserve"> Mini-sandwichs tapas x 20</t>
    </r>
    <r>
      <rPr>
        <sz val="11"/>
        <color rgb="FFFF0000"/>
        <rFont val="Arial"/>
        <family val="2"/>
      </rPr>
      <t>*</t>
    </r>
  </si>
  <si>
    <r>
      <t xml:space="preserve"> Mini-tortillas x 48</t>
    </r>
    <r>
      <rPr>
        <sz val="11"/>
        <color rgb="FFFF0000"/>
        <rFont val="Arial"/>
        <family val="2"/>
      </rPr>
      <t>*</t>
    </r>
  </si>
  <si>
    <r>
      <t xml:space="preserve"> Pain surprise nordique (64 pièces) </t>
    </r>
    <r>
      <rPr>
        <sz val="11"/>
        <color rgb="FFFF0000"/>
        <rFont val="Arial"/>
        <family val="2"/>
      </rPr>
      <t>*</t>
    </r>
  </si>
  <si>
    <r>
      <t xml:space="preserve"> Pics apéro champêtre x 40 </t>
    </r>
    <r>
      <rPr>
        <sz val="11"/>
        <color rgb="FFFF0000"/>
        <rFont val="Arial"/>
        <family val="2"/>
      </rPr>
      <t>*</t>
    </r>
  </si>
  <si>
    <r>
      <t xml:space="preserve"> Assortiment de 48 canapés salés Excellence</t>
    </r>
    <r>
      <rPr>
        <sz val="11"/>
        <color rgb="FFFF0000"/>
        <rFont val="Arial"/>
        <family val="2"/>
      </rPr>
      <t>*</t>
    </r>
  </si>
  <si>
    <t>Choisissez votre restaurant :</t>
  </si>
  <si>
    <t>Restaurant AGR 
Austerlitz 1  - cafeterie.agr.austerlitz1@caissedesdepots.fr</t>
  </si>
  <si>
    <t>Restaurant AGR 
Austerlitz 2 et 3  - cafeterie.agr.austerlitz2@caissedesdepots.fr</t>
  </si>
  <si>
    <t>Restaurant AGR 
Arcueil  - cafeterie.agr.arcueil@caissedesdepots.fr</t>
  </si>
  <si>
    <t>Restaurant AGR 
4PRD Montparnasse  - agr-4prd-prestations@caissedesdepots.fr</t>
  </si>
  <si>
    <t>Restaurant AGR 
Bordeaux  - Cafetraiteur.agr.bx@caissedesdepots.fr</t>
  </si>
  <si>
    <t>Restaurant AGR 
Angers DRS Louis GAIN - cafetraiteur.agr.alg@caissedesdepots.fr</t>
  </si>
  <si>
    <t>Restaurant AGR 
Angers CNP F MITTERRAND - Cafetraiteur.agr.afm@caissedesdepots.fr</t>
  </si>
  <si>
    <t>Restaurant AGR
 56 rue de Lille   - cafeterie.agr.56rdl@caissedesdepots.fr</t>
  </si>
  <si>
    <t>Association pour la Gestion des Restaurants du groupe Caisse des Dépôts - 01 06 20</t>
  </si>
  <si>
    <t xml:space="preserve"> Coca Cola 1,25 L</t>
  </si>
  <si>
    <t xml:space="preserve"> Coca Cola Light 1,25 L</t>
  </si>
  <si>
    <t>Restaurant AGR 
Austerlitz 2</t>
  </si>
  <si>
    <t>Restaurant AGR 
Austerlitz 3</t>
  </si>
  <si>
    <t>Bon de commande ROOM SERVICE AGR
SPECIAL PANDEMIE</t>
  </si>
  <si>
    <t xml:space="preserve"> Coffrets individuels de 3 mini-viennoiseries</t>
  </si>
  <si>
    <t xml:space="preserve"> Coffret de 5 cookies emballés individuellement</t>
  </si>
  <si>
    <t xml:space="preserve"> Coffret de 5 muffins emballés individuellement</t>
  </si>
  <si>
    <t>Prestation spéciale Pandémie: 4,00 €
+
2,58 € HT par personne jusqu'à 15 personnes (avec un minimum de 12,88 € HT)
Forfait fixe de 41,20 euros de 16 à 25 personnes
Forfait fixe de 51,50 euros de 26 à 35 personnes
Forfait fixe de 61,80 euros de 36 à 50 personnes</t>
  </si>
  <si>
    <t xml:space="preserve"> Eau minérale 50 cl</t>
  </si>
  <si>
    <t xml:space="preserve"> Jus d'orange pressée "maison" 25 cl</t>
  </si>
  <si>
    <t xml:space="preserve"> Yaourt nature BIO *</t>
  </si>
  <si>
    <t xml:space="preserve"> Yaourt nature Pemium*</t>
  </si>
  <si>
    <t xml:space="preserve"> Coffret de 16 mini-cannelés*</t>
  </si>
  <si>
    <t xml:space="preserve"> Coffret de 15 mini-macarons*</t>
  </si>
  <si>
    <t xml:space="preserve"> Plateau de 40 mini-éclairs (café, chocolat)*</t>
  </si>
  <si>
    <t xml:space="preserve"> Plateau de 50 petits fours excellence*</t>
  </si>
  <si>
    <t xml:space="preserve"> Plateau de 48 mini-financiers aux fruits*</t>
  </si>
  <si>
    <t xml:space="preserve"> Plateau de 54 petits fours excellence au chocolat*</t>
  </si>
  <si>
    <t xml:space="preserve"> Mini-sandwichs tapas x 20*</t>
  </si>
  <si>
    <t xml:space="preserve"> Mini-tortillas x 48*</t>
  </si>
  <si>
    <t xml:space="preserve"> Pain surprise nordique (64 pièces) *</t>
  </si>
  <si>
    <t xml:space="preserve"> Pics apéro champêtre x 40 *</t>
  </si>
  <si>
    <t xml:space="preserve"> Assortiment de 48 canapés salés Excellence*</t>
  </si>
  <si>
    <r>
      <t xml:space="preserve">Forfait incluant une boite de </t>
    </r>
    <r>
      <rPr>
        <b/>
        <sz val="11"/>
        <rFont val="Arial"/>
        <family val="2"/>
      </rPr>
      <t>100 lingettes désinfectantes</t>
    </r>
    <r>
      <rPr>
        <sz val="11"/>
        <rFont val="Arial"/>
        <family val="2"/>
      </rPr>
      <t>, le service (préparation, livraison, installation et reprise) et le matériel jetable (nappes, serviettes, gobelets, touillettes…)</t>
    </r>
  </si>
  <si>
    <t>Prix au 1/10</t>
  </si>
  <si>
    <t>Prix au 1/09</t>
  </si>
  <si>
    <r>
      <t xml:space="preserve">
Commande à passer </t>
    </r>
    <r>
      <rPr>
        <b/>
        <u/>
        <sz val="11"/>
        <rFont val="Arial"/>
        <family val="2"/>
      </rPr>
      <t>au plus tard 2 jours ouvrés</t>
    </r>
    <r>
      <rPr>
        <sz val="11"/>
        <rFont val="Arial"/>
        <family val="2"/>
      </rPr>
      <t xml:space="preserve"> avant la prestation
Annulation ou modification au plus tard 1 jour ouvré avant la prestation
Les livraisons sont effectuées entre 8h et 11h30 et entre 13h45 et 15h00
Afin de limiter les risques de contamination, les prestations comprendront 
une boite de 100 lingettes désinfectantes
(supplément de 4,00 euros par livraison)</t>
    </r>
  </si>
  <si>
    <t>Tarif en vigueur à compter du 1er octobre 2020</t>
  </si>
  <si>
    <t>Tarif en vigueur à compter du 1er septembre 2020</t>
  </si>
  <si>
    <r>
      <t xml:space="preserve">Commande à passer </t>
    </r>
    <r>
      <rPr>
        <b/>
        <u/>
        <sz val="11"/>
        <rFont val="Arial"/>
        <family val="2"/>
      </rPr>
      <t>au plus tard 2 jours ouvrés</t>
    </r>
    <r>
      <rPr>
        <sz val="11"/>
        <rFont val="Arial"/>
        <family val="2"/>
      </rPr>
      <t xml:space="preserve"> avant la prestation
Annulation ou modification au plus tard 1 jour ouvré avant la prestation
Les livraisons sont effectuées entre 8h et 11h30 et entre 13h45 et 15h00
Afin de limiter les risques de contamination, les prestations comprendront 
une boite de 100 lingettes désinfectantes
(supplément de 4,00 euros par livraison)</t>
    </r>
  </si>
  <si>
    <r>
      <t xml:space="preserve">Tarif en vigueur à compter du </t>
    </r>
    <r>
      <rPr>
        <b/>
        <sz val="11"/>
        <color rgb="FFFF0000"/>
        <rFont val="Calibri"/>
        <family val="2"/>
        <scheme val="minor"/>
      </rPr>
      <t>1er octobre</t>
    </r>
    <r>
      <rPr>
        <sz val="11"/>
        <rFont val="Calibri"/>
        <family val="2"/>
        <scheme val="minor"/>
      </rPr>
      <t xml:space="preserve"> 2020</t>
    </r>
  </si>
  <si>
    <t>Prestation spéciale Pandémie: 4,00 €
+
2,50 € HT par personne jusqu'à 15 personnes (avec un minimum de 12,50 € HT)
Forfait fixe de 40,00 euros de 16 à 25 personnes
Forfait fixe de 50,00 euros de 26 à 35 personnes
Forfait fixe de 60,00 euros de 36 à 50 personnes</t>
  </si>
  <si>
    <t>Association pour la Gestion des Restaurants du groupe Caisse des Dépôts - 01 09 20</t>
  </si>
  <si>
    <r>
      <t>Forfait incluant des</t>
    </r>
    <r>
      <rPr>
        <b/>
        <sz val="11"/>
        <color theme="1"/>
        <rFont val="Arial"/>
        <family val="2"/>
      </rPr>
      <t xml:space="preserve"> lingettes désinfectantes individuelles</t>
    </r>
    <r>
      <rPr>
        <sz val="11"/>
        <color theme="1"/>
        <rFont val="Arial"/>
        <family val="2"/>
      </rPr>
      <t>, le service (préparation, livraison, installation et reprise) et le matériel jetable (nappes, serviettes, gobelets, touillettes…)</t>
    </r>
  </si>
  <si>
    <t>Restaurant AGR 
Angers CNP Saint Serge</t>
  </si>
  <si>
    <t>Restaurant AGR 
Angers CNP Saint Serge - Cafetraiteur.agr.afm@caissedesdepots.fr</t>
  </si>
  <si>
    <t>Restaurant AGR 
Angers DPS Louis GAIN</t>
  </si>
  <si>
    <t>Restaurant AGR 
Angers DPS Louis GAIN - cafetraiteur.agr.alg@caissedesdepots.fr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</si>
</sst>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 #,##0.00\ _€_-;\-* #,##0.00\ _€_-;_-* &quot;-&quot;??\ _€_-;_-@_-"/>
    <numFmt numFmtId="165" formatCode="[$-F800]dddd\,\ mmmm\ dd\,\ yyyy"/>
    <numFmt numFmtId="166" formatCode="h:mm:ss;@"/>
    <numFmt numFmtId="167" formatCode="0#&quot; &quot;##&quot; &quot;##&quot; &quot;##&quot; &quot;##"/>
  </numFmts>
  <fonts count="39"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2"/>
      <color theme="1"/>
      <name val="Calibri"/>
      <family val="2"/>
      <scheme val="minor"/>
    </font>
    <font>
      <u/>
      <sz val="11"/>
      <color theme="10"/>
      <name val="Calibri"/>
      <family val="2"/>
      <scheme val="minor"/>
    </font>
    <font>
      <sz val="11"/>
      <color theme="0"/>
      <name val="Calibri"/>
      <family val="2"/>
      <scheme val="minor"/>
    </font>
    <font>
      <sz val="10"/>
      <name val="Arial"/>
      <family val="2"/>
    </font>
    <font>
      <u/>
      <sz val="10"/>
      <color indexed="12"/>
      <name val="Arial"/>
      <family val="2"/>
    </font>
    <font>
      <sz val="12"/>
      <name val="Calibri"/>
      <family val="2"/>
      <scheme val="minor"/>
    </font>
    <font>
      <b/>
      <sz val="12"/>
      <color theme="1"/>
      <name val="Calibri"/>
      <family val="2"/>
      <scheme val="minor"/>
    </font>
    <font>
      <sz val="11"/>
      <name val="Arial"/>
      <family val="2"/>
    </font>
    <font>
      <b/>
      <sz val="12"/>
      <color theme="0"/>
      <name val="Arial"/>
      <family val="2"/>
    </font>
    <font>
      <sz val="12"/>
      <color theme="1"/>
      <name val="Arial"/>
      <family val="2"/>
    </font>
    <font>
      <b/>
      <sz val="11"/>
      <color theme="0"/>
      <name val="Arial"/>
      <family val="2"/>
    </font>
    <font>
      <sz val="11"/>
      <color theme="1"/>
      <name val="Arial"/>
      <family val="2"/>
    </font>
    <font>
      <sz val="12"/>
      <color theme="0"/>
      <name val="Arial"/>
      <family val="2"/>
    </font>
    <font>
      <b/>
      <sz val="11"/>
      <color theme="1"/>
      <name val="Arial"/>
      <family val="2"/>
    </font>
    <font>
      <sz val="11"/>
      <color rgb="FFFF0000"/>
      <name val="Arial"/>
      <family val="2"/>
    </font>
    <font>
      <i/>
      <sz val="10"/>
      <color rgb="FFFF0000"/>
      <name val="Arial"/>
      <family val="2"/>
    </font>
    <font>
      <sz val="11"/>
      <color theme="0"/>
      <name val="Arial"/>
      <family val="2"/>
    </font>
    <font>
      <u/>
      <sz val="11"/>
      <color theme="10"/>
      <name val="Arial"/>
      <family val="2"/>
    </font>
    <font>
      <b/>
      <u/>
      <sz val="11"/>
      <name val="Arial"/>
      <family val="2"/>
    </font>
    <font>
      <sz val="12"/>
      <color theme="0"/>
      <name val="Calibri"/>
      <family val="2"/>
      <scheme val="minor"/>
    </font>
    <font>
      <u/>
      <sz val="11"/>
      <color theme="0"/>
      <name val="Calibri"/>
      <family val="2"/>
      <scheme val="minor"/>
    </font>
    <font>
      <u/>
      <sz val="11"/>
      <color theme="0"/>
      <name val="Arial"/>
      <family val="2"/>
    </font>
    <font>
      <b/>
      <sz val="11"/>
      <name val="Arial"/>
      <family val="2"/>
    </font>
    <font>
      <b/>
      <sz val="12"/>
      <color theme="1"/>
      <name val="Arial"/>
      <family val="2"/>
    </font>
    <font>
      <sz val="8"/>
      <name val="Calibri"/>
      <family val="2"/>
      <scheme val="minor"/>
    </font>
    <font>
      <b/>
      <sz val="16"/>
      <color theme="0"/>
      <name val="Arial"/>
      <family val="2"/>
    </font>
    <font>
      <b/>
      <sz val="16"/>
      <name val="Arial"/>
      <family val="2"/>
    </font>
    <font>
      <b/>
      <sz val="12"/>
      <name val="Arial"/>
      <family val="2"/>
    </font>
    <font>
      <b/>
      <sz val="12"/>
      <name val="Calibri"/>
      <family val="2"/>
      <scheme val="minor"/>
    </font>
    <font>
      <sz val="12"/>
      <name val="Arial"/>
      <family val="2"/>
    </font>
    <font>
      <i/>
      <sz val="10"/>
      <name val="Arial"/>
      <family val="2"/>
    </font>
    <font>
      <u/>
      <sz val="11"/>
      <name val="Calibri"/>
      <family val="2"/>
      <scheme val="minor"/>
    </font>
    <font>
      <u/>
      <sz val="11"/>
      <name val="Arial"/>
      <family val="2"/>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3A9A9"/>
        <bgColor indexed="64"/>
      </patternFill>
    </fill>
    <fill>
      <patternFill patternType="solid">
        <fgColor rgb="FF5C5050"/>
        <bgColor indexed="64"/>
      </patternFill>
    </fill>
    <fill>
      <patternFill patternType="solid">
        <fgColor rgb="FFAC0B3D"/>
        <bgColor indexed="64"/>
      </patternFill>
    </fill>
    <fill>
      <patternFill patternType="solid">
        <fgColor rgb="FF92D050"/>
        <bgColor indexed="64"/>
      </patternFill>
    </fill>
  </fills>
  <borders count="46">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style="double">
        <color auto="1"/>
      </bottom>
      <diagonal/>
    </border>
    <border>
      <left style="thin">
        <color auto="1"/>
      </left>
      <right style="thin">
        <color auto="1"/>
      </right>
      <top/>
      <bottom style="thin">
        <color auto="1"/>
      </bottom>
      <diagonal/>
    </border>
    <border>
      <left/>
      <right/>
      <top style="double">
        <color auto="1"/>
      </top>
      <bottom/>
      <diagonal/>
    </border>
    <border>
      <left/>
      <right/>
      <top style="double">
        <color auto="1"/>
      </top>
      <bottom style="double">
        <color auto="1"/>
      </bottom>
      <diagonal/>
    </border>
    <border>
      <left/>
      <right/>
      <top/>
      <bottom style="double">
        <color auto="1"/>
      </bottom>
      <diagonal/>
    </border>
    <border>
      <left style="double">
        <color auto="1"/>
      </left>
      <right style="thin">
        <color auto="1"/>
      </right>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double">
        <color auto="1"/>
      </right>
      <top style="thin">
        <color auto="1"/>
      </top>
      <bottom style="thin">
        <color auto="1"/>
      </bottom>
      <diagonal/>
    </border>
    <border>
      <left style="thin">
        <color indexed="64"/>
      </left>
      <right/>
      <top style="thin">
        <color auto="1"/>
      </top>
      <bottom style="double">
        <color auto="1"/>
      </bottom>
      <diagonal/>
    </border>
    <border>
      <left/>
      <right style="double">
        <color auto="1"/>
      </right>
      <top style="thin">
        <color auto="1"/>
      </top>
      <bottom style="double">
        <color auto="1"/>
      </bottom>
      <diagonal/>
    </border>
    <border>
      <left/>
      <right style="double">
        <color auto="1"/>
      </right>
      <top/>
      <bottom style="thin">
        <color auto="1"/>
      </bottom>
      <diagonal/>
    </border>
    <border>
      <left style="double">
        <color auto="1"/>
      </left>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double">
        <color auto="1"/>
      </top>
      <bottom style="double">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double">
        <color auto="1"/>
      </left>
      <right/>
      <top style="thin">
        <color auto="1"/>
      </top>
      <bottom style="thin">
        <color auto="1"/>
      </bottom>
      <diagonal/>
    </border>
    <border>
      <left style="double">
        <color auto="1"/>
      </left>
      <right style="thin">
        <color auto="1"/>
      </right>
      <top style="thin">
        <color auto="1"/>
      </top>
      <bottom/>
      <diagonal/>
    </border>
    <border>
      <left style="double">
        <color auto="1"/>
      </left>
      <right/>
      <top/>
      <bottom style="double">
        <color auto="1"/>
      </bottom>
      <diagonal/>
    </border>
    <border>
      <left style="thin">
        <color indexed="64"/>
      </left>
      <right/>
      <top/>
      <bottom style="double">
        <color auto="1"/>
      </bottom>
      <diagonal/>
    </border>
    <border>
      <left/>
      <right style="thin">
        <color auto="1"/>
      </right>
      <top/>
      <bottom style="double">
        <color auto="1"/>
      </bottom>
      <diagonal/>
    </border>
  </borders>
  <cellStyleXfs count="10">
    <xf numFmtId="0" fontId="0" fillId="0" borderId="0"/>
    <xf numFmtId="44" fontId="3" fillId="0" borderId="0" applyFon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164" fontId="8" fillId="0" borderId="0" applyFont="0" applyFill="0" applyBorder="0" applyAlignment="0" applyProtection="0"/>
    <xf numFmtId="44" fontId="8" fillId="0" borderId="0" applyFont="0" applyFill="0" applyBorder="0" applyAlignment="0" applyProtection="0"/>
    <xf numFmtId="43" fontId="3" fillId="0" borderId="0" applyFont="0" applyFill="0" applyBorder="0" applyAlignment="0" applyProtection="0"/>
  </cellStyleXfs>
  <cellXfs count="351">
    <xf numFmtId="0" fontId="0" fillId="0" borderId="0" xfId="0"/>
    <xf numFmtId="44" fontId="0" fillId="2" borderId="0" xfId="1" applyFont="1" applyFill="1" applyAlignment="1">
      <alignment horizontal="center" vertical="center" wrapText="1"/>
    </xf>
    <xf numFmtId="4" fontId="0" fillId="2" borderId="0" xfId="0" applyNumberFormat="1" applyFill="1" applyAlignment="1">
      <alignment horizontal="center" vertical="center" wrapText="1"/>
    </xf>
    <xf numFmtId="0" fontId="0" fillId="2" borderId="0" xfId="0" applyFill="1" applyAlignment="1">
      <alignment vertical="center" wrapText="1"/>
    </xf>
    <xf numFmtId="0" fontId="5" fillId="2" borderId="0" xfId="0" applyFont="1" applyFill="1" applyAlignment="1">
      <alignment horizontal="center" vertical="center" wrapText="1"/>
    </xf>
    <xf numFmtId="0" fontId="0" fillId="2" borderId="0" xfId="0" applyFill="1" applyAlignment="1">
      <alignment horizontal="center" vertical="center" wrapText="1"/>
    </xf>
    <xf numFmtId="9" fontId="7" fillId="2" borderId="22" xfId="3" applyFont="1" applyFill="1" applyBorder="1" applyAlignment="1">
      <alignment horizontal="center" vertical="center" wrapText="1"/>
    </xf>
    <xf numFmtId="0" fontId="0" fillId="2" borderId="0" xfId="0" applyFill="1" applyAlignment="1">
      <alignment vertical="center" wrapText="1"/>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Alignment="1">
      <alignment vertical="center" wrapText="1"/>
    </xf>
    <xf numFmtId="0" fontId="14" fillId="2" borderId="22"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6" fillId="2" borderId="23" xfId="0" applyFont="1" applyFill="1" applyBorder="1" applyAlignment="1">
      <alignment vertical="center" wrapText="1"/>
    </xf>
    <xf numFmtId="0" fontId="16" fillId="2" borderId="19" xfId="0" applyFont="1" applyFill="1" applyBorder="1" applyAlignment="1">
      <alignment horizontal="left" vertical="center" wrapText="1"/>
    </xf>
    <xf numFmtId="0" fontId="16" fillId="2" borderId="5"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vertical="center" wrapText="1"/>
    </xf>
    <xf numFmtId="0" fontId="16" fillId="2" borderId="8" xfId="0" applyFont="1" applyFill="1" applyBorder="1" applyAlignment="1">
      <alignment horizontal="left" vertical="center" wrapText="1"/>
    </xf>
    <xf numFmtId="0" fontId="0" fillId="2" borderId="22" xfId="0" applyFont="1" applyFill="1" applyBorder="1" applyAlignment="1">
      <alignment horizontal="center" vertical="center" wrapText="1"/>
    </xf>
    <xf numFmtId="0" fontId="16" fillId="2" borderId="10" xfId="0" applyFont="1" applyFill="1" applyBorder="1" applyAlignment="1">
      <alignment horizontal="center" vertical="center" wrapText="1"/>
    </xf>
    <xf numFmtId="44" fontId="16" fillId="2" borderId="3" xfId="1" applyFont="1" applyFill="1" applyBorder="1" applyAlignment="1">
      <alignment horizontal="center" vertical="center" wrapText="1"/>
    </xf>
    <xf numFmtId="44" fontId="16" fillId="2" borderId="4" xfId="1" applyFont="1" applyFill="1" applyBorder="1" applyAlignment="1">
      <alignment horizontal="center" vertical="center" wrapText="1"/>
    </xf>
    <xf numFmtId="44" fontId="16" fillId="2" borderId="1" xfId="1" applyFont="1" applyFill="1" applyBorder="1" applyAlignment="1">
      <alignment horizontal="center" vertical="center" wrapText="1"/>
    </xf>
    <xf numFmtId="44" fontId="16" fillId="2" borderId="6" xfId="1" applyFont="1" applyFill="1" applyBorder="1" applyAlignment="1">
      <alignment horizontal="center" vertical="center" wrapText="1"/>
    </xf>
    <xf numFmtId="0" fontId="16" fillId="2" borderId="21" xfId="0" applyFont="1" applyFill="1" applyBorder="1" applyAlignment="1">
      <alignment horizontal="center" vertical="center" wrapText="1"/>
    </xf>
    <xf numFmtId="44" fontId="16" fillId="2" borderId="8" xfId="1" applyFont="1" applyFill="1" applyBorder="1" applyAlignment="1">
      <alignment horizontal="center" vertical="center" wrapText="1"/>
    </xf>
    <xf numFmtId="44" fontId="16" fillId="2" borderId="9" xfId="1" applyFont="1" applyFill="1" applyBorder="1" applyAlignment="1">
      <alignment horizontal="center" vertical="center" wrapText="1"/>
    </xf>
    <xf numFmtId="0" fontId="16" fillId="2" borderId="0" xfId="0" applyFont="1" applyFill="1" applyAlignment="1">
      <alignment vertical="center" wrapText="1"/>
    </xf>
    <xf numFmtId="0" fontId="16" fillId="2" borderId="0" xfId="0" applyFont="1" applyFill="1" applyBorder="1" applyAlignment="1">
      <alignment vertical="center" wrapText="1"/>
    </xf>
    <xf numFmtId="44" fontId="16" fillId="2" borderId="0" xfId="1" applyFont="1" applyFill="1" applyAlignment="1">
      <alignment horizontal="center" vertical="center" wrapText="1"/>
    </xf>
    <xf numFmtId="4" fontId="16" fillId="2" borderId="0" xfId="0" applyNumberFormat="1" applyFont="1" applyFill="1" applyAlignment="1">
      <alignment horizontal="center" vertical="center" wrapText="1"/>
    </xf>
    <xf numFmtId="0" fontId="16" fillId="2" borderId="22" xfId="0" applyFont="1" applyFill="1" applyBorder="1" applyAlignment="1">
      <alignment horizontal="center" vertical="center" wrapText="1"/>
    </xf>
    <xf numFmtId="44" fontId="16" fillId="2" borderId="19" xfId="1" applyFont="1" applyFill="1" applyBorder="1" applyAlignment="1">
      <alignment horizontal="center" vertical="center" wrapText="1"/>
    </xf>
    <xf numFmtId="44" fontId="16" fillId="2" borderId="11" xfId="1" applyFont="1" applyFill="1" applyBorder="1" applyAlignment="1">
      <alignment horizontal="center" vertical="center" wrapText="1"/>
    </xf>
    <xf numFmtId="44" fontId="16" fillId="2" borderId="12" xfId="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6" fillId="2" borderId="36" xfId="0" applyFont="1" applyFill="1" applyBorder="1" applyAlignment="1">
      <alignment horizontal="left" vertical="center" wrapText="1"/>
    </xf>
    <xf numFmtId="0" fontId="16" fillId="2" borderId="38" xfId="0" applyFont="1" applyFill="1" applyBorder="1" applyAlignment="1">
      <alignment horizontal="center" vertical="center" wrapText="1"/>
    </xf>
    <xf numFmtId="0" fontId="16" fillId="2" borderId="34" xfId="0" applyFont="1" applyFill="1" applyBorder="1" applyAlignment="1" applyProtection="1">
      <alignment vertical="center" wrapText="1"/>
    </xf>
    <xf numFmtId="0" fontId="16" fillId="2" borderId="35"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6" fillId="2" borderId="28" xfId="0" applyFont="1" applyFill="1" applyBorder="1" applyAlignment="1" applyProtection="1">
      <alignment vertical="center" wrapText="1"/>
    </xf>
    <xf numFmtId="0" fontId="7" fillId="2" borderId="0" xfId="0" applyFont="1" applyFill="1" applyAlignment="1">
      <alignment vertical="center" wrapText="1"/>
    </xf>
    <xf numFmtId="0" fontId="2" fillId="0" borderId="0" xfId="0" applyFont="1" applyFill="1"/>
    <xf numFmtId="0" fontId="0" fillId="2" borderId="0" xfId="0" applyFill="1" applyBorder="1" applyAlignment="1">
      <alignment vertical="center" wrapText="1"/>
    </xf>
    <xf numFmtId="0" fontId="16" fillId="2" borderId="0" xfId="0" applyFont="1" applyFill="1" applyBorder="1" applyAlignment="1" applyProtection="1">
      <alignment vertical="center" wrapText="1"/>
    </xf>
    <xf numFmtId="0" fontId="22" fillId="2" borderId="0" xfId="2" applyFont="1" applyFill="1" applyBorder="1" applyAlignment="1" applyProtection="1">
      <alignment horizontal="center" vertical="center" wrapText="1"/>
      <protection locked="0"/>
    </xf>
    <xf numFmtId="44" fontId="0" fillId="2" borderId="0" xfId="1" applyFont="1" applyFill="1" applyBorder="1" applyAlignment="1">
      <alignment horizontal="center" vertical="center" wrapText="1"/>
    </xf>
    <xf numFmtId="4" fontId="0" fillId="2" borderId="0" xfId="0" applyNumberFormat="1" applyFill="1" applyBorder="1" applyAlignment="1">
      <alignment horizontal="center" vertical="center" wrapText="1"/>
    </xf>
    <xf numFmtId="0" fontId="4" fillId="4" borderId="11" xfId="0" applyFont="1" applyFill="1" applyBorder="1" applyAlignment="1" applyProtection="1">
      <alignment horizontal="center" vertical="center" wrapText="1"/>
      <protection locked="0"/>
    </xf>
    <xf numFmtId="0" fontId="7" fillId="3" borderId="0" xfId="0" applyFont="1" applyFill="1" applyAlignment="1">
      <alignment vertical="center" wrapText="1"/>
    </xf>
    <xf numFmtId="0" fontId="24" fillId="2" borderId="0" xfId="0" applyFont="1" applyFill="1" applyAlignment="1">
      <alignment horizontal="center" vertical="center" wrapText="1"/>
    </xf>
    <xf numFmtId="0" fontId="7" fillId="2" borderId="0" xfId="0" applyFont="1" applyFill="1" applyAlignment="1">
      <alignment horizontal="center" vertical="center" wrapText="1"/>
    </xf>
    <xf numFmtId="0" fontId="21" fillId="2" borderId="0" xfId="0" applyFont="1" applyFill="1" applyBorder="1" applyAlignment="1">
      <alignment vertical="center" wrapText="1"/>
    </xf>
    <xf numFmtId="0" fontId="25" fillId="2" borderId="0"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1" fillId="2" borderId="0" xfId="0" applyFont="1" applyFill="1" applyBorder="1" applyAlignment="1" applyProtection="1">
      <alignment vertical="center" wrapText="1"/>
    </xf>
    <xf numFmtId="0" fontId="13" fillId="5"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5" xfId="0" applyFont="1" applyFill="1" applyBorder="1" applyAlignment="1">
      <alignment horizontal="center" vertical="center" wrapText="1"/>
    </xf>
    <xf numFmtId="44" fontId="16" fillId="2" borderId="26" xfId="1" applyFont="1" applyFill="1" applyBorder="1" applyAlignment="1">
      <alignment horizontal="center" vertical="center" wrapText="1"/>
    </xf>
    <xf numFmtId="44" fontId="12" fillId="2" borderId="26" xfId="1" applyFont="1" applyFill="1" applyBorder="1" applyAlignment="1">
      <alignment horizontal="center" vertical="center" wrapText="1"/>
    </xf>
    <xf numFmtId="44" fontId="12" fillId="2" borderId="27" xfId="1" applyFont="1" applyFill="1" applyBorder="1" applyAlignment="1">
      <alignment horizontal="center" vertical="center" wrapText="1"/>
    </xf>
    <xf numFmtId="44" fontId="12" fillId="2" borderId="11" xfId="1" applyFont="1" applyFill="1" applyBorder="1" applyAlignment="1">
      <alignment horizontal="center" vertical="center" wrapText="1"/>
    </xf>
    <xf numFmtId="44" fontId="12" fillId="2" borderId="12" xfId="1" applyFont="1" applyFill="1" applyBorder="1" applyAlignment="1">
      <alignment horizontal="center" vertical="center" wrapText="1"/>
    </xf>
    <xf numFmtId="0" fontId="18" fillId="4" borderId="36" xfId="0"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8" fillId="2" borderId="21" xfId="0" applyFont="1" applyFill="1" applyBorder="1" applyAlignment="1">
      <alignment horizontal="center" vertical="center" wrapText="1"/>
    </xf>
    <xf numFmtId="0" fontId="18" fillId="4" borderId="8" xfId="0" applyFont="1" applyFill="1" applyBorder="1" applyAlignment="1" applyProtection="1">
      <alignment horizontal="center" vertical="center" wrapText="1"/>
      <protection locked="0"/>
    </xf>
    <xf numFmtId="0" fontId="18" fillId="2" borderId="0" xfId="0" applyFont="1" applyFill="1" applyAlignment="1">
      <alignment vertical="center" wrapText="1"/>
    </xf>
    <xf numFmtId="0" fontId="18" fillId="4" borderId="10" xfId="0" applyFont="1" applyFill="1" applyBorder="1" applyAlignment="1" applyProtection="1">
      <alignment horizontal="center" vertical="center" wrapText="1"/>
      <protection locked="0"/>
    </xf>
    <xf numFmtId="0" fontId="18" fillId="4" borderId="13"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xf>
    <xf numFmtId="0" fontId="18" fillId="4" borderId="19"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44" fontId="18" fillId="2" borderId="11" xfId="1" applyFont="1" applyFill="1" applyBorder="1" applyAlignment="1">
      <alignment horizontal="center" vertical="center" wrapText="1"/>
    </xf>
    <xf numFmtId="44" fontId="18" fillId="2" borderId="12" xfId="1"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44" fontId="15" fillId="6" borderId="11" xfId="1" applyFont="1" applyFill="1" applyBorder="1" applyAlignment="1">
      <alignment horizontal="center" vertical="center" wrapText="1"/>
    </xf>
    <xf numFmtId="4" fontId="15" fillId="6" borderId="11" xfId="0" applyNumberFormat="1" applyFont="1" applyFill="1" applyBorder="1" applyAlignment="1">
      <alignment horizontal="center" vertical="center" wrapText="1"/>
    </xf>
    <xf numFmtId="4" fontId="15" fillId="6" borderId="12" xfId="0" applyNumberFormat="1"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7" fillId="6" borderId="10" xfId="0" applyFont="1" applyFill="1" applyBorder="1" applyAlignment="1">
      <alignment horizontal="center" vertical="center" wrapText="1"/>
    </xf>
    <xf numFmtId="44" fontId="15" fillId="6" borderId="41" xfId="1" applyFont="1" applyFill="1" applyBorder="1" applyAlignment="1">
      <alignment horizontal="right" vertical="center" wrapText="1"/>
    </xf>
    <xf numFmtId="9" fontId="15" fillId="6" borderId="37" xfId="1" applyNumberFormat="1" applyFont="1" applyFill="1" applyBorder="1" applyAlignment="1">
      <alignment horizontal="center" vertical="center" wrapText="1"/>
    </xf>
    <xf numFmtId="4" fontId="21" fillId="6" borderId="19" xfId="0" applyNumberFormat="1" applyFont="1" applyFill="1" applyBorder="1" applyAlignment="1">
      <alignment horizontal="left" vertical="center" wrapText="1"/>
    </xf>
    <xf numFmtId="4" fontId="21" fillId="6" borderId="1" xfId="0" applyNumberFormat="1" applyFont="1" applyFill="1" applyBorder="1" applyAlignment="1">
      <alignment horizontal="left" vertical="center" wrapText="1"/>
    </xf>
    <xf numFmtId="0" fontId="21" fillId="6" borderId="23" xfId="0" applyFont="1" applyFill="1" applyBorder="1" applyAlignment="1">
      <alignment vertical="center" wrapText="1"/>
    </xf>
    <xf numFmtId="0" fontId="21" fillId="6" borderId="5" xfId="0" applyFont="1" applyFill="1" applyBorder="1" applyAlignment="1">
      <alignment vertical="center" wrapText="1"/>
    </xf>
    <xf numFmtId="0" fontId="21" fillId="6" borderId="42" xfId="0" applyFont="1" applyFill="1" applyBorder="1" applyAlignment="1">
      <alignment vertical="center" wrapText="1"/>
    </xf>
    <xf numFmtId="0" fontId="21" fillId="6" borderId="7" xfId="0" applyFont="1" applyFill="1" applyBorder="1" applyAlignment="1">
      <alignment vertical="center" wrapText="1"/>
    </xf>
    <xf numFmtId="0" fontId="21" fillId="6" borderId="13" xfId="0" applyFont="1" applyFill="1" applyBorder="1" applyAlignment="1">
      <alignment horizontal="center" vertical="center"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3" borderId="0" xfId="0" applyFont="1" applyFill="1" applyAlignment="1">
      <alignment vertical="center" wrapText="1"/>
    </xf>
    <xf numFmtId="0" fontId="12" fillId="2" borderId="23" xfId="0" applyFont="1" applyFill="1" applyBorder="1" applyAlignment="1">
      <alignment vertical="center" wrapText="1"/>
    </xf>
    <xf numFmtId="0" fontId="12" fillId="2" borderId="19" xfId="0" applyFont="1" applyFill="1" applyBorder="1" applyAlignment="1">
      <alignment horizontal="left" vertical="center" wrapText="1"/>
    </xf>
    <xf numFmtId="0" fontId="12" fillId="2" borderId="5" xfId="0" applyFont="1" applyFill="1" applyBorder="1" applyAlignment="1">
      <alignment vertical="center" wrapText="1"/>
    </xf>
    <xf numFmtId="0" fontId="12" fillId="2" borderId="1" xfId="0" applyFont="1" applyFill="1" applyBorder="1" applyAlignment="1">
      <alignment horizontal="left" vertical="center" wrapText="1"/>
    </xf>
    <xf numFmtId="0" fontId="12" fillId="2" borderId="7" xfId="0" applyFont="1" applyFill="1" applyBorder="1" applyAlignment="1">
      <alignment vertical="center" wrapText="1"/>
    </xf>
    <xf numFmtId="0" fontId="12" fillId="2" borderId="8"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27" fillId="4" borderId="36" xfId="0" applyFont="1" applyFill="1" applyBorder="1" applyAlignment="1" applyProtection="1">
      <alignment horizontal="center" vertical="center" wrapText="1"/>
      <protection locked="0"/>
    </xf>
    <xf numFmtId="0" fontId="10" fillId="2" borderId="0" xfId="0" applyFont="1" applyFill="1" applyAlignment="1">
      <alignment horizontal="center" vertical="center" wrapText="1"/>
    </xf>
    <xf numFmtId="9" fontId="2" fillId="2" borderId="22" xfId="3" applyFont="1" applyFill="1" applyBorder="1" applyAlignment="1">
      <alignment horizontal="center" vertical="center" wrapText="1"/>
    </xf>
    <xf numFmtId="0" fontId="32" fillId="6" borderId="10" xfId="0" applyFont="1" applyFill="1" applyBorder="1" applyAlignment="1">
      <alignment horizontal="center" vertical="center" wrapText="1"/>
    </xf>
    <xf numFmtId="0" fontId="32" fillId="6" borderId="11" xfId="0" applyFont="1" applyFill="1" applyBorder="1" applyAlignment="1">
      <alignment horizontal="center" vertical="center" wrapText="1"/>
    </xf>
    <xf numFmtId="44" fontId="27" fillId="6" borderId="11" xfId="1" applyFont="1" applyFill="1" applyBorder="1" applyAlignment="1">
      <alignment horizontal="center" vertical="center" wrapText="1"/>
    </xf>
    <xf numFmtId="4" fontId="27" fillId="6" borderId="11" xfId="0" applyNumberFormat="1" applyFont="1" applyFill="1" applyBorder="1" applyAlignment="1">
      <alignment horizontal="center" vertical="center" wrapText="1"/>
    </xf>
    <xf numFmtId="4" fontId="27" fillId="6" borderId="12"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33" fillId="2" borderId="20" xfId="0" applyFont="1" applyFill="1" applyBorder="1" applyAlignment="1">
      <alignment horizontal="center" vertical="center" wrapText="1"/>
    </xf>
    <xf numFmtId="0" fontId="27" fillId="4" borderId="1" xfId="0" applyFont="1" applyFill="1" applyBorder="1" applyAlignment="1" applyProtection="1">
      <alignment horizontal="center" vertical="center" wrapText="1"/>
      <protection locked="0"/>
    </xf>
    <xf numFmtId="44" fontId="12" fillId="2" borderId="1" xfId="1" applyFont="1" applyFill="1" applyBorder="1" applyAlignment="1">
      <alignment horizontal="center" vertical="center" wrapText="1"/>
    </xf>
    <xf numFmtId="0" fontId="34"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34" fillId="2" borderId="0" xfId="0" applyFont="1" applyFill="1" applyBorder="1" applyAlignment="1">
      <alignment vertical="center" wrapText="1"/>
    </xf>
    <xf numFmtId="0" fontId="27"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Border="1" applyAlignment="1">
      <alignment vertical="center" wrapText="1"/>
    </xf>
    <xf numFmtId="44" fontId="12" fillId="2" borderId="0" xfId="1" applyFont="1" applyFill="1" applyAlignment="1">
      <alignment horizontal="center" vertical="center" wrapText="1"/>
    </xf>
    <xf numFmtId="4" fontId="12" fillId="2" borderId="0" xfId="0" applyNumberFormat="1" applyFont="1" applyFill="1" applyAlignment="1">
      <alignment horizontal="center" vertical="center" wrapText="1"/>
    </xf>
    <xf numFmtId="0" fontId="32" fillId="6" borderId="24" xfId="0" applyFont="1" applyFill="1" applyBorder="1" applyAlignment="1">
      <alignment horizontal="center" vertical="center" wrapText="1"/>
    </xf>
    <xf numFmtId="0" fontId="27" fillId="4" borderId="10" xfId="0" applyFont="1" applyFill="1" applyBorder="1" applyAlignment="1" applyProtection="1">
      <alignment horizontal="center" vertical="center" wrapText="1"/>
      <protection locked="0"/>
    </xf>
    <xf numFmtId="0" fontId="12" fillId="2" borderId="36" xfId="0" applyFont="1" applyFill="1" applyBorder="1" applyAlignment="1">
      <alignment horizontal="left" vertical="center" wrapText="1"/>
    </xf>
    <xf numFmtId="0" fontId="12" fillId="2" borderId="38" xfId="0" applyFont="1" applyFill="1" applyBorder="1" applyAlignment="1">
      <alignment horizontal="center" vertical="center" wrapText="1"/>
    </xf>
    <xf numFmtId="0" fontId="32" fillId="5" borderId="43" xfId="0" applyFont="1" applyFill="1" applyBorder="1" applyAlignment="1">
      <alignment horizontal="center" vertical="center" wrapText="1"/>
    </xf>
    <xf numFmtId="0" fontId="27" fillId="4" borderId="13" xfId="0" applyFont="1" applyFill="1" applyBorder="1" applyAlignment="1" applyProtection="1">
      <alignment horizontal="center" vertical="center" wrapText="1"/>
      <protection locked="0"/>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27" fillId="4" borderId="19" xfId="0" applyFont="1" applyFill="1" applyBorder="1" applyAlignment="1" applyProtection="1">
      <alignment horizontal="center" vertical="center" wrapText="1"/>
      <protection locked="0"/>
    </xf>
    <xf numFmtId="44" fontId="12" fillId="2" borderId="19" xfId="1" applyFont="1" applyFill="1" applyBorder="1" applyAlignment="1">
      <alignment horizontal="center" vertical="center" wrapText="1"/>
    </xf>
    <xf numFmtId="0" fontId="34" fillId="2" borderId="22"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27" fillId="4" borderId="3" xfId="0" applyFont="1" applyFill="1" applyBorder="1" applyAlignment="1" applyProtection="1">
      <alignment horizontal="center" vertical="center" wrapText="1"/>
      <protection locked="0"/>
    </xf>
    <xf numFmtId="44" fontId="12" fillId="2" borderId="3" xfId="1" applyFont="1" applyFill="1" applyBorder="1" applyAlignment="1">
      <alignment horizontal="center" vertical="center" wrapText="1"/>
    </xf>
    <xf numFmtId="44" fontId="12" fillId="2" borderId="4" xfId="1" applyFont="1" applyFill="1" applyBorder="1" applyAlignment="1">
      <alignment horizontal="center" vertical="center" wrapText="1"/>
    </xf>
    <xf numFmtId="44" fontId="12" fillId="2" borderId="6" xfId="1" applyFont="1" applyFill="1" applyBorder="1" applyAlignment="1">
      <alignment horizontal="center" vertical="center" wrapText="1"/>
    </xf>
    <xf numFmtId="44" fontId="12" fillId="2" borderId="8" xfId="1" applyFont="1" applyFill="1" applyBorder="1" applyAlignment="1">
      <alignment horizontal="center" vertical="center" wrapText="1"/>
    </xf>
    <xf numFmtId="0" fontId="34" fillId="2" borderId="21"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27" fillId="4" borderId="8" xfId="0" applyFont="1" applyFill="1" applyBorder="1" applyAlignment="1" applyProtection="1">
      <alignment horizontal="center" vertical="center" wrapText="1"/>
      <protection locked="0"/>
    </xf>
    <xf numFmtId="44" fontId="12" fillId="2" borderId="9" xfId="1" applyFont="1" applyFill="1" applyBorder="1" applyAlignment="1">
      <alignment horizontal="center" vertical="center" wrapText="1"/>
    </xf>
    <xf numFmtId="0" fontId="34" fillId="6" borderId="10" xfId="0" applyFont="1" applyFill="1" applyBorder="1" applyAlignment="1">
      <alignment horizontal="center" vertical="center" wrapText="1"/>
    </xf>
    <xf numFmtId="0" fontId="27" fillId="4" borderId="11" xfId="0" applyFont="1" applyFill="1" applyBorder="1" applyAlignment="1" applyProtection="1">
      <alignment horizontal="center" vertical="center" wrapText="1"/>
      <protection locked="0"/>
    </xf>
    <xf numFmtId="0" fontId="12" fillId="2" borderId="21" xfId="0" applyFont="1" applyFill="1" applyBorder="1" applyAlignment="1">
      <alignment horizontal="center" vertical="center" wrapText="1"/>
    </xf>
    <xf numFmtId="44" fontId="27" fillId="2" borderId="11" xfId="1" applyFont="1" applyFill="1" applyBorder="1" applyAlignment="1">
      <alignment horizontal="center" vertical="center" wrapText="1"/>
    </xf>
    <xf numFmtId="44" fontId="27" fillId="2" borderId="12" xfId="1"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0" xfId="0" applyFont="1" applyFill="1" applyAlignment="1">
      <alignment vertical="center" wrapText="1"/>
    </xf>
    <xf numFmtId="44" fontId="27" fillId="6" borderId="41" xfId="1" applyFont="1" applyFill="1" applyBorder="1" applyAlignment="1">
      <alignment horizontal="right" vertical="center" wrapText="1"/>
    </xf>
    <xf numFmtId="9" fontId="27" fillId="6" borderId="37" xfId="1" applyNumberFormat="1" applyFont="1" applyFill="1" applyBorder="1" applyAlignment="1">
      <alignment horizontal="center" vertical="center" wrapText="1"/>
    </xf>
    <xf numFmtId="0" fontId="12" fillId="6" borderId="23" xfId="0" applyFont="1" applyFill="1" applyBorder="1" applyAlignment="1">
      <alignment vertical="center" wrapText="1"/>
    </xf>
    <xf numFmtId="4" fontId="12" fillId="6" borderId="19" xfId="0" applyNumberFormat="1" applyFont="1" applyFill="1" applyBorder="1" applyAlignment="1">
      <alignment horizontal="left" vertical="center" wrapText="1"/>
    </xf>
    <xf numFmtId="0" fontId="12" fillId="6" borderId="5" xfId="0" applyFont="1" applyFill="1" applyBorder="1" applyAlignment="1">
      <alignment vertical="center" wrapText="1"/>
    </xf>
    <xf numFmtId="4" fontId="12" fillId="6" borderId="1" xfId="0" applyNumberFormat="1" applyFont="1" applyFill="1" applyBorder="1" applyAlignment="1">
      <alignment horizontal="left" vertical="center" wrapText="1"/>
    </xf>
    <xf numFmtId="0" fontId="12" fillId="6" borderId="42" xfId="0" applyFont="1" applyFill="1" applyBorder="1" applyAlignment="1">
      <alignment vertical="center" wrapText="1"/>
    </xf>
    <xf numFmtId="0" fontId="12" fillId="6" borderId="7" xfId="0" applyFont="1" applyFill="1" applyBorder="1" applyAlignment="1">
      <alignment vertical="center" wrapText="1"/>
    </xf>
    <xf numFmtId="0" fontId="12" fillId="6" borderId="13" xfId="0" applyFont="1" applyFill="1" applyBorder="1" applyAlignment="1">
      <alignment horizontal="center" vertical="center" wrapText="1"/>
    </xf>
    <xf numFmtId="0" fontId="2" fillId="2" borderId="0" xfId="0" applyFont="1" applyFill="1" applyBorder="1" applyAlignment="1">
      <alignment vertical="center" wrapText="1"/>
    </xf>
    <xf numFmtId="0" fontId="36" fillId="2" borderId="0" xfId="2" applyFont="1" applyFill="1" applyBorder="1" applyAlignment="1" applyProtection="1">
      <alignment horizontal="center" vertical="center" wrapText="1"/>
      <protection locked="0"/>
    </xf>
    <xf numFmtId="0" fontId="12" fillId="2" borderId="0" xfId="0" applyFont="1" applyFill="1" applyBorder="1" applyAlignment="1" applyProtection="1">
      <alignment vertical="center" wrapText="1"/>
    </xf>
    <xf numFmtId="0" fontId="37" fillId="2" borderId="0" xfId="2" applyFont="1" applyFill="1" applyBorder="1" applyAlignment="1" applyProtection="1">
      <alignment horizontal="center" vertical="center" wrapText="1"/>
      <protection locked="0"/>
    </xf>
    <xf numFmtId="0" fontId="12" fillId="2" borderId="34" xfId="0" applyFont="1" applyFill="1" applyBorder="1" applyAlignment="1" applyProtection="1">
      <alignment vertical="center" wrapText="1"/>
    </xf>
    <xf numFmtId="0" fontId="12" fillId="2" borderId="35" xfId="0" applyFont="1" applyFill="1" applyBorder="1" applyAlignment="1" applyProtection="1">
      <alignment vertical="center" wrapText="1"/>
    </xf>
    <xf numFmtId="0" fontId="12" fillId="2" borderId="0" xfId="0" applyFont="1" applyFill="1" applyBorder="1" applyAlignment="1">
      <alignment horizontal="center" vertical="center" wrapText="1"/>
    </xf>
    <xf numFmtId="0" fontId="12" fillId="2" borderId="15" xfId="0" applyFont="1" applyFill="1" applyBorder="1" applyAlignment="1" applyProtection="1">
      <alignment vertical="center" wrapText="1"/>
    </xf>
    <xf numFmtId="0" fontId="12" fillId="2" borderId="28" xfId="0" applyFont="1" applyFill="1" applyBorder="1" applyAlignment="1" applyProtection="1">
      <alignment vertical="center" wrapText="1"/>
    </xf>
    <xf numFmtId="0" fontId="12" fillId="2" borderId="0" xfId="0" applyFont="1" applyFill="1" applyBorder="1" applyAlignment="1" applyProtection="1">
      <alignment horizontal="center" vertical="center" wrapText="1"/>
    </xf>
    <xf numFmtId="44" fontId="2" fillId="2" borderId="0" xfId="1"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44" fontId="2" fillId="2" borderId="0" xfId="1" applyFont="1" applyFill="1" applyAlignment="1">
      <alignment horizontal="center" vertical="center" wrapText="1"/>
    </xf>
    <xf numFmtId="4" fontId="2" fillId="2" borderId="0" xfId="0" applyNumberFormat="1" applyFont="1" applyFill="1" applyAlignment="1">
      <alignment horizontal="center" vertical="center" wrapText="1"/>
    </xf>
    <xf numFmtId="43" fontId="2" fillId="7" borderId="0" xfId="9" applyFont="1" applyFill="1" applyAlignment="1">
      <alignment vertical="center" wrapText="1"/>
    </xf>
    <xf numFmtId="0" fontId="2" fillId="7" borderId="0" xfId="0" applyFont="1" applyFill="1" applyAlignment="1">
      <alignment vertical="center" wrapText="1"/>
    </xf>
    <xf numFmtId="0" fontId="2" fillId="7" borderId="0" xfId="0" applyFont="1" applyFill="1" applyAlignment="1">
      <alignment horizontal="right" vertical="center" wrapText="1"/>
    </xf>
    <xf numFmtId="0" fontId="10" fillId="7" borderId="0" xfId="0" applyFont="1" applyFill="1" applyAlignment="1">
      <alignment horizontal="center" vertical="center" wrapText="1"/>
    </xf>
    <xf numFmtId="0" fontId="16" fillId="2" borderId="36" xfId="0" applyFont="1" applyFill="1" applyBorder="1" applyAlignment="1">
      <alignment vertical="center" wrapText="1"/>
    </xf>
    <xf numFmtId="0" fontId="16" fillId="2" borderId="38" xfId="0" applyFont="1" applyFill="1" applyBorder="1" applyAlignment="1">
      <alignment vertical="center" wrapText="1"/>
    </xf>
    <xf numFmtId="0" fontId="18" fillId="4" borderId="14" xfId="0" applyFont="1" applyFill="1" applyBorder="1" applyAlignment="1" applyProtection="1">
      <alignment horizontal="left" vertical="center" wrapText="1"/>
      <protection locked="0"/>
    </xf>
    <xf numFmtId="0" fontId="18" fillId="4" borderId="15"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44" fontId="18" fillId="2" borderId="33" xfId="1" applyFont="1" applyFill="1" applyBorder="1" applyAlignment="1">
      <alignment horizontal="center" vertical="center" wrapText="1"/>
    </xf>
    <xf numFmtId="44" fontId="18" fillId="2" borderId="35" xfId="1" applyFont="1" applyFill="1" applyBorder="1" applyAlignment="1">
      <alignment horizontal="center" vertical="center" wrapText="1"/>
    </xf>
    <xf numFmtId="44" fontId="18" fillId="2" borderId="14" xfId="1" applyFont="1" applyFill="1" applyBorder="1" applyAlignment="1">
      <alignment horizontal="center" vertical="center" wrapText="1"/>
    </xf>
    <xf numFmtId="44" fontId="18" fillId="2" borderId="28" xfId="1" applyFont="1" applyFill="1" applyBorder="1" applyAlignment="1">
      <alignment horizontal="center" vertical="center" wrapText="1"/>
    </xf>
    <xf numFmtId="0" fontId="18" fillId="4" borderId="33" xfId="0" applyFont="1" applyFill="1" applyBorder="1" applyAlignment="1" applyProtection="1">
      <alignment horizontal="center" vertical="center" wrapText="1"/>
      <protection locked="0"/>
    </xf>
    <xf numFmtId="0" fontId="18" fillId="4" borderId="39" xfId="0" applyFont="1" applyFill="1" applyBorder="1" applyAlignment="1" applyProtection="1">
      <alignment horizontal="center" vertical="center" wrapText="1"/>
      <protection locked="0"/>
    </xf>
    <xf numFmtId="0" fontId="18" fillId="4" borderId="14" xfId="0" applyFont="1" applyFill="1" applyBorder="1" applyAlignment="1" applyProtection="1">
      <alignment horizontal="center" vertical="center" wrapText="1"/>
      <protection locked="0"/>
    </xf>
    <xf numFmtId="0" fontId="18" fillId="4" borderId="37" xfId="0" applyFont="1" applyFill="1" applyBorder="1" applyAlignment="1" applyProtection="1">
      <alignment horizontal="center" vertical="center" wrapText="1"/>
      <protection locked="0"/>
    </xf>
    <xf numFmtId="0" fontId="16" fillId="2" borderId="14" xfId="0" applyFont="1" applyFill="1" applyBorder="1" applyAlignment="1">
      <alignment horizontal="left" vertical="center" wrapText="1"/>
    </xf>
    <xf numFmtId="0" fontId="16" fillId="2" borderId="37"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6" fillId="2" borderId="36"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2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8" xfId="0" applyFont="1" applyFill="1" applyBorder="1" applyAlignment="1">
      <alignment horizontal="center" vertical="center" wrapText="1"/>
    </xf>
    <xf numFmtId="166" fontId="27" fillId="4" borderId="29" xfId="0" applyNumberFormat="1" applyFont="1" applyFill="1" applyBorder="1" applyAlignment="1" applyProtection="1">
      <alignment horizontal="center" vertical="center" wrapText="1"/>
      <protection locked="0"/>
    </xf>
    <xf numFmtId="166" fontId="27" fillId="4" borderId="40" xfId="0" applyNumberFormat="1" applyFont="1" applyFill="1" applyBorder="1" applyAlignment="1" applyProtection="1">
      <alignment horizontal="center" vertical="center" wrapText="1"/>
      <protection locked="0"/>
    </xf>
    <xf numFmtId="0" fontId="13" fillId="6" borderId="36"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6" fillId="2" borderId="14" xfId="0" applyFont="1" applyFill="1" applyBorder="1" applyAlignment="1">
      <alignment vertical="center" wrapText="1"/>
    </xf>
    <xf numFmtId="0" fontId="16" fillId="2" borderId="37" xfId="0" applyFont="1" applyFill="1" applyBorder="1" applyAlignment="1">
      <alignment vertical="center" wrapText="1"/>
    </xf>
    <xf numFmtId="0" fontId="18" fillId="4" borderId="29" xfId="0" applyFont="1" applyFill="1" applyBorder="1" applyAlignment="1" applyProtection="1">
      <alignment horizontal="left" vertical="center" wrapText="1"/>
      <protection locked="0"/>
    </xf>
    <xf numFmtId="0" fontId="18" fillId="4" borderId="18" xfId="0" applyFont="1" applyFill="1" applyBorder="1" applyAlignment="1" applyProtection="1">
      <alignment horizontal="left" vertical="center" wrapText="1"/>
      <protection locked="0"/>
    </xf>
    <xf numFmtId="0" fontId="18" fillId="4" borderId="30" xfId="0" applyFont="1" applyFill="1" applyBorder="1" applyAlignment="1" applyProtection="1">
      <alignment horizontal="left" vertical="center" wrapText="1"/>
      <protection locked="0"/>
    </xf>
    <xf numFmtId="0" fontId="18" fillId="4" borderId="16" xfId="1" applyNumberFormat="1" applyFont="1" applyFill="1" applyBorder="1" applyAlignment="1" applyProtection="1">
      <alignment horizontal="center" vertical="center" wrapText="1"/>
      <protection locked="0"/>
    </xf>
    <xf numFmtId="0" fontId="18" fillId="4" borderId="17" xfId="1" applyNumberFormat="1" applyFont="1" applyFill="1" applyBorder="1" applyAlignment="1" applyProtection="1">
      <alignment horizontal="center" vertical="center" wrapText="1"/>
      <protection locked="0"/>
    </xf>
    <xf numFmtId="0" fontId="18" fillId="4" borderId="31" xfId="1" applyNumberFormat="1" applyFont="1" applyFill="1" applyBorder="1" applyAlignment="1" applyProtection="1">
      <alignment horizontal="center" vertical="center" wrapText="1"/>
      <protection locked="0"/>
    </xf>
    <xf numFmtId="0" fontId="18" fillId="4" borderId="14" xfId="1" applyNumberFormat="1" applyFont="1" applyFill="1" applyBorder="1" applyAlignment="1" applyProtection="1">
      <alignment horizontal="center" vertical="center" wrapText="1"/>
      <protection locked="0"/>
    </xf>
    <xf numFmtId="0" fontId="18" fillId="4" borderId="15" xfId="1" applyNumberFormat="1" applyFont="1" applyFill="1" applyBorder="1" applyAlignment="1" applyProtection="1">
      <alignment horizontal="center" vertical="center" wrapText="1"/>
      <protection locked="0"/>
    </xf>
    <xf numFmtId="0" fontId="18" fillId="4" borderId="28" xfId="1" applyNumberFormat="1" applyFont="1" applyFill="1" applyBorder="1" applyAlignment="1" applyProtection="1">
      <alignment horizontal="center" vertical="center" wrapText="1"/>
      <protection locked="0"/>
    </xf>
    <xf numFmtId="44" fontId="18" fillId="2" borderId="29" xfId="1" applyFont="1" applyFill="1" applyBorder="1" applyAlignment="1">
      <alignment horizontal="center" vertical="center" wrapText="1"/>
    </xf>
    <xf numFmtId="44" fontId="18" fillId="2" borderId="30" xfId="1" applyFont="1" applyFill="1" applyBorder="1" applyAlignment="1">
      <alignment horizontal="center" vertical="center" wrapText="1"/>
    </xf>
    <xf numFmtId="0" fontId="20" fillId="2" borderId="0" xfId="0" applyFont="1" applyFill="1" applyAlignment="1">
      <alignment horizontal="center" vertical="center" wrapText="1"/>
    </xf>
    <xf numFmtId="0" fontId="16" fillId="2" borderId="33" xfId="0" applyFont="1" applyFill="1" applyBorder="1" applyAlignment="1">
      <alignment horizontal="left" vertical="center" wrapText="1"/>
    </xf>
    <xf numFmtId="0" fontId="16" fillId="2" borderId="39" xfId="0" applyFont="1" applyFill="1" applyBorder="1" applyAlignment="1">
      <alignment horizontal="left"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28" fillId="4" borderId="26" xfId="0" applyFont="1" applyFill="1" applyBorder="1" applyAlignment="1" applyProtection="1">
      <alignment horizontal="center" vertical="center" wrapText="1"/>
      <protection locked="0"/>
    </xf>
    <xf numFmtId="0" fontId="28" fillId="4" borderId="27" xfId="0" applyFont="1" applyFill="1" applyBorder="1" applyAlignment="1" applyProtection="1">
      <alignment horizontal="center" vertical="center" wrapText="1"/>
      <protection locked="0"/>
    </xf>
    <xf numFmtId="0" fontId="14" fillId="2" borderId="0" xfId="0" applyFont="1" applyFill="1" applyBorder="1" applyAlignment="1">
      <alignment horizontal="center" vertical="center"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2" fillId="2" borderId="0" xfId="0" applyFont="1" applyFill="1" applyAlignment="1">
      <alignment horizontal="center" vertical="center" wrapText="1"/>
    </xf>
    <xf numFmtId="44" fontId="18" fillId="4" borderId="29" xfId="1" applyFont="1" applyFill="1" applyBorder="1" applyAlignment="1" applyProtection="1">
      <alignment horizontal="center" vertical="center" wrapText="1"/>
      <protection locked="0"/>
    </xf>
    <xf numFmtId="44" fontId="18" fillId="4" borderId="18" xfId="1" applyFont="1" applyFill="1" applyBorder="1" applyAlignment="1" applyProtection="1">
      <alignment horizontal="center" vertical="center" wrapText="1"/>
      <protection locked="0"/>
    </xf>
    <xf numFmtId="44" fontId="18" fillId="4" borderId="30" xfId="1" applyFont="1" applyFill="1" applyBorder="1" applyAlignment="1" applyProtection="1">
      <alignment horizontal="center" vertical="center" wrapText="1"/>
      <protection locked="0"/>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4" fontId="18" fillId="4" borderId="33" xfId="0" applyNumberFormat="1" applyFont="1" applyFill="1" applyBorder="1" applyAlignment="1" applyProtection="1">
      <alignment horizontal="center" vertical="center" wrapText="1"/>
      <protection locked="0"/>
    </xf>
    <xf numFmtId="4" fontId="18" fillId="4" borderId="34" xfId="0" applyNumberFormat="1" applyFont="1" applyFill="1" applyBorder="1" applyAlignment="1" applyProtection="1">
      <alignment horizontal="center" vertical="center" wrapText="1"/>
      <protection locked="0"/>
    </xf>
    <xf numFmtId="4" fontId="18" fillId="4" borderId="35" xfId="0" applyNumberFormat="1" applyFont="1" applyFill="1" applyBorder="1" applyAlignment="1" applyProtection="1">
      <alignment horizontal="center" vertical="center" wrapText="1"/>
      <protection locked="0"/>
    </xf>
    <xf numFmtId="167" fontId="18" fillId="4" borderId="14" xfId="0" applyNumberFormat="1" applyFont="1" applyFill="1" applyBorder="1" applyAlignment="1" applyProtection="1">
      <alignment horizontal="center" vertical="center" wrapText="1"/>
      <protection locked="0"/>
    </xf>
    <xf numFmtId="167" fontId="18" fillId="4" borderId="15" xfId="0" applyNumberFormat="1" applyFont="1" applyFill="1" applyBorder="1" applyAlignment="1" applyProtection="1">
      <alignment horizontal="center" vertical="center" wrapText="1"/>
      <protection locked="0"/>
    </xf>
    <xf numFmtId="167" fontId="18" fillId="4" borderId="28" xfId="0" applyNumberFormat="1" applyFont="1" applyFill="1" applyBorder="1" applyAlignment="1" applyProtection="1">
      <alignment horizontal="center" vertical="center" wrapText="1"/>
      <protection locked="0"/>
    </xf>
    <xf numFmtId="0" fontId="15" fillId="6" borderId="2" xfId="0" applyFont="1" applyFill="1" applyBorder="1" applyAlignment="1">
      <alignment horizontal="right" vertical="center" wrapText="1"/>
    </xf>
    <xf numFmtId="0" fontId="15" fillId="6" borderId="3" xfId="0" applyFont="1" applyFill="1" applyBorder="1" applyAlignment="1">
      <alignment horizontal="right" vertical="center" wrapText="1"/>
    </xf>
    <xf numFmtId="0" fontId="15" fillId="6" borderId="5" xfId="0" applyFont="1" applyFill="1" applyBorder="1" applyAlignment="1">
      <alignment horizontal="right" vertical="center" wrapText="1"/>
    </xf>
    <xf numFmtId="0" fontId="15" fillId="6" borderId="1" xfId="0" applyFont="1" applyFill="1" applyBorder="1" applyAlignment="1">
      <alignment horizontal="right" vertical="center" wrapText="1"/>
    </xf>
    <xf numFmtId="0" fontId="15" fillId="6" borderId="7" xfId="0" applyFont="1" applyFill="1" applyBorder="1" applyAlignment="1">
      <alignment horizontal="right" vertical="center" wrapText="1"/>
    </xf>
    <xf numFmtId="0" fontId="15" fillId="6" borderId="8" xfId="0" applyFont="1" applyFill="1" applyBorder="1" applyAlignment="1">
      <alignment horizontal="right" vertical="center" wrapText="1"/>
    </xf>
    <xf numFmtId="0" fontId="13" fillId="6" borderId="7" xfId="0" applyFont="1" applyFill="1" applyBorder="1" applyAlignment="1">
      <alignment horizontal="center" vertical="center" wrapText="1"/>
    </xf>
    <xf numFmtId="165" fontId="27" fillId="4" borderId="33" xfId="0" applyNumberFormat="1" applyFont="1" applyFill="1" applyBorder="1" applyAlignment="1" applyProtection="1">
      <alignment horizontal="center" vertical="center" wrapText="1"/>
      <protection locked="0"/>
    </xf>
    <xf numFmtId="165" fontId="27" fillId="4" borderId="39" xfId="0" applyNumberFormat="1" applyFont="1" applyFill="1" applyBorder="1" applyAlignment="1" applyProtection="1">
      <alignment horizontal="center" vertical="center" wrapText="1"/>
      <protection locked="0"/>
    </xf>
    <xf numFmtId="0" fontId="27" fillId="4" borderId="14" xfId="0" applyFont="1" applyFill="1" applyBorder="1" applyAlignment="1" applyProtection="1">
      <alignment horizontal="center" vertical="center" wrapText="1"/>
      <protection locked="0"/>
    </xf>
    <xf numFmtId="0" fontId="27" fillId="4" borderId="37" xfId="0" applyFont="1" applyFill="1" applyBorder="1" applyAlignment="1" applyProtection="1">
      <alignment horizontal="center" vertical="center" wrapText="1"/>
      <protection locked="0"/>
    </xf>
    <xf numFmtId="0" fontId="1" fillId="2" borderId="21"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Border="1" applyAlignment="1" applyProtection="1">
      <alignment horizontal="center" vertical="center" wrapText="1"/>
    </xf>
    <xf numFmtId="0" fontId="27" fillId="4" borderId="29" xfId="0" applyFont="1" applyFill="1" applyBorder="1" applyAlignment="1" applyProtection="1">
      <alignment horizontal="left" vertical="center" wrapText="1"/>
      <protection locked="0"/>
    </xf>
    <xf numFmtId="0" fontId="27" fillId="4" borderId="18" xfId="0" applyFont="1" applyFill="1" applyBorder="1" applyAlignment="1" applyProtection="1">
      <alignment horizontal="left" vertical="center" wrapText="1"/>
      <protection locked="0"/>
    </xf>
    <xf numFmtId="0" fontId="27" fillId="4" borderId="30" xfId="0" applyFont="1" applyFill="1" applyBorder="1" applyAlignment="1" applyProtection="1">
      <alignment horizontal="left" vertical="center" wrapText="1"/>
      <protection locked="0"/>
    </xf>
    <xf numFmtId="0" fontId="32" fillId="4" borderId="26" xfId="0" applyFont="1" applyFill="1" applyBorder="1" applyAlignment="1" applyProtection="1">
      <alignment horizontal="center" vertical="center" wrapText="1"/>
      <protection locked="0"/>
    </xf>
    <xf numFmtId="0" fontId="32" fillId="4" borderId="27" xfId="0" applyFont="1" applyFill="1" applyBorder="1" applyAlignment="1" applyProtection="1">
      <alignment horizontal="center" vertical="center" wrapText="1"/>
      <protection locked="0"/>
    </xf>
    <xf numFmtId="0" fontId="34" fillId="2" borderId="0"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7" fillId="4" borderId="14" xfId="0" applyFont="1" applyFill="1" applyBorder="1" applyAlignment="1" applyProtection="1">
      <alignment horizontal="left" vertical="center" wrapText="1"/>
      <protection locked="0"/>
    </xf>
    <xf numFmtId="0" fontId="27" fillId="4" borderId="15" xfId="0" applyFont="1" applyFill="1" applyBorder="1" applyAlignment="1" applyProtection="1">
      <alignment horizontal="left" vertical="center" wrapText="1"/>
      <protection locked="0"/>
    </xf>
    <xf numFmtId="0" fontId="27" fillId="4" borderId="28" xfId="0" applyFont="1" applyFill="1" applyBorder="1" applyAlignment="1" applyProtection="1">
      <alignment horizontal="left" vertical="center" wrapText="1"/>
      <protection locked="0"/>
    </xf>
    <xf numFmtId="44" fontId="27" fillId="2" borderId="14" xfId="1" applyFont="1" applyFill="1" applyBorder="1" applyAlignment="1">
      <alignment horizontal="center" vertical="center" wrapText="1"/>
    </xf>
    <xf numFmtId="44" fontId="27" fillId="2" borderId="28" xfId="1" applyFont="1" applyFill="1" applyBorder="1" applyAlignment="1">
      <alignment horizontal="center" vertical="center" wrapText="1"/>
    </xf>
    <xf numFmtId="0" fontId="27" fillId="6" borderId="5" xfId="0" applyFont="1" applyFill="1" applyBorder="1" applyAlignment="1">
      <alignment horizontal="right" vertical="center" wrapText="1"/>
    </xf>
    <xf numFmtId="0" fontId="27" fillId="6" borderId="1" xfId="0" applyFont="1" applyFill="1" applyBorder="1" applyAlignment="1">
      <alignment horizontal="right" vertical="center" wrapText="1"/>
    </xf>
    <xf numFmtId="0" fontId="27" fillId="6" borderId="7" xfId="0" applyFont="1" applyFill="1" applyBorder="1" applyAlignment="1">
      <alignment horizontal="right" vertical="center" wrapText="1"/>
    </xf>
    <xf numFmtId="0" fontId="27" fillId="6" borderId="8" xfId="0" applyFont="1" applyFill="1" applyBorder="1" applyAlignment="1">
      <alignment horizontal="right" vertical="center" wrapText="1"/>
    </xf>
    <xf numFmtId="44" fontId="27" fillId="2" borderId="29" xfId="1" applyFont="1" applyFill="1" applyBorder="1" applyAlignment="1">
      <alignment horizontal="center" vertical="center" wrapText="1"/>
    </xf>
    <xf numFmtId="44" fontId="27" fillId="2" borderId="30" xfId="1" applyFont="1" applyFill="1" applyBorder="1" applyAlignment="1">
      <alignment horizontal="center" vertical="center" wrapText="1"/>
    </xf>
    <xf numFmtId="0" fontId="32" fillId="6" borderId="10"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6" borderId="12" xfId="0" applyFont="1" applyFill="1" applyBorder="1" applyAlignment="1">
      <alignment horizontal="center" vertical="center" wrapText="1"/>
    </xf>
    <xf numFmtId="0" fontId="27" fillId="4" borderId="33" xfId="0" applyFont="1" applyFill="1" applyBorder="1" applyAlignment="1" applyProtection="1">
      <alignment horizontal="center" vertical="center" wrapText="1"/>
      <protection locked="0"/>
    </xf>
    <xf numFmtId="0" fontId="27" fillId="4" borderId="39" xfId="0" applyFont="1" applyFill="1" applyBorder="1" applyAlignment="1" applyProtection="1">
      <alignment horizontal="center" vertical="center" wrapText="1"/>
      <protection locked="0"/>
    </xf>
    <xf numFmtId="0" fontId="27" fillId="4" borderId="16" xfId="1" applyNumberFormat="1" applyFont="1" applyFill="1" applyBorder="1" applyAlignment="1" applyProtection="1">
      <alignment horizontal="center" vertical="center" wrapText="1"/>
      <protection locked="0"/>
    </xf>
    <xf numFmtId="0" fontId="27" fillId="4" borderId="17" xfId="1" applyNumberFormat="1" applyFont="1" applyFill="1" applyBorder="1" applyAlignment="1" applyProtection="1">
      <alignment horizontal="center" vertical="center" wrapText="1"/>
      <protection locked="0"/>
    </xf>
    <xf numFmtId="0" fontId="27" fillId="4" borderId="31" xfId="1" applyNumberFormat="1" applyFont="1" applyFill="1" applyBorder="1" applyAlignment="1" applyProtection="1">
      <alignment horizontal="center" vertical="center" wrapText="1"/>
      <protection locked="0"/>
    </xf>
    <xf numFmtId="0" fontId="27" fillId="4" borderId="14" xfId="1" applyNumberFormat="1" applyFont="1" applyFill="1" applyBorder="1" applyAlignment="1" applyProtection="1">
      <alignment horizontal="center" vertical="center" wrapText="1"/>
      <protection locked="0"/>
    </xf>
    <xf numFmtId="0" fontId="27" fillId="4" borderId="15" xfId="1" applyNumberFormat="1" applyFont="1" applyFill="1" applyBorder="1" applyAlignment="1" applyProtection="1">
      <alignment horizontal="center" vertical="center" wrapText="1"/>
      <protection locked="0"/>
    </xf>
    <xf numFmtId="0" fontId="27" fillId="4" borderId="28" xfId="1" applyNumberFormat="1" applyFont="1" applyFill="1" applyBorder="1" applyAlignment="1" applyProtection="1">
      <alignment horizontal="center" vertical="center" wrapText="1"/>
      <protection locked="0"/>
    </xf>
    <xf numFmtId="44" fontId="27" fillId="2" borderId="33" xfId="1" applyFont="1" applyFill="1" applyBorder="1" applyAlignment="1">
      <alignment horizontal="center" vertical="center" wrapText="1"/>
    </xf>
    <xf numFmtId="44" fontId="27" fillId="2" borderId="35" xfId="1"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35" fillId="2" borderId="0" xfId="0" applyFont="1" applyFill="1" applyAlignment="1">
      <alignment horizontal="center" vertical="center" wrapText="1"/>
    </xf>
    <xf numFmtId="0" fontId="27" fillId="6" borderId="2" xfId="0" applyFont="1" applyFill="1" applyBorder="1" applyAlignment="1">
      <alignment horizontal="right" vertical="center" wrapText="1"/>
    </xf>
    <xf numFmtId="0" fontId="27" fillId="6" borderId="3" xfId="0" applyFont="1" applyFill="1" applyBorder="1" applyAlignment="1">
      <alignment horizontal="right" vertical="center" wrapText="1"/>
    </xf>
    <xf numFmtId="0" fontId="32" fillId="6" borderId="1" xfId="0" applyFont="1" applyFill="1" applyBorder="1" applyAlignment="1">
      <alignment horizontal="center" vertical="center" wrapText="1"/>
    </xf>
    <xf numFmtId="44" fontId="27" fillId="4" borderId="29" xfId="1" applyFont="1" applyFill="1" applyBorder="1" applyAlignment="1" applyProtection="1">
      <alignment horizontal="center" vertical="center" wrapText="1"/>
      <protection locked="0"/>
    </xf>
    <xf numFmtId="44" fontId="27" fillId="4" borderId="18" xfId="1" applyFont="1" applyFill="1" applyBorder="1" applyAlignment="1" applyProtection="1">
      <alignment horizontal="center" vertical="center" wrapText="1"/>
      <protection locked="0"/>
    </xf>
    <xf numFmtId="44" fontId="27" fillId="4" borderId="30" xfId="1" applyFont="1" applyFill="1" applyBorder="1" applyAlignment="1" applyProtection="1">
      <alignment horizontal="center" vertical="center" wrapText="1"/>
      <protection locked="0"/>
    </xf>
    <xf numFmtId="0" fontId="4" fillId="2" borderId="21"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0" fontId="32" fillId="6" borderId="38" xfId="0" applyFont="1" applyFill="1" applyBorder="1" applyAlignment="1">
      <alignment horizontal="center" vertical="center" wrapText="1"/>
    </xf>
    <xf numFmtId="0" fontId="12" fillId="2" borderId="14" xfId="0" applyFont="1" applyFill="1" applyBorder="1" applyAlignment="1">
      <alignment vertical="center" wrapText="1"/>
    </xf>
    <xf numFmtId="0" fontId="12" fillId="2" borderId="37" xfId="0" applyFont="1" applyFill="1" applyBorder="1" applyAlignment="1">
      <alignment vertical="center" wrapText="1"/>
    </xf>
    <xf numFmtId="167" fontId="27" fillId="4" borderId="14" xfId="0" applyNumberFormat="1" applyFont="1" applyFill="1" applyBorder="1" applyAlignment="1" applyProtection="1">
      <alignment horizontal="center" vertical="center" wrapText="1"/>
      <protection locked="0"/>
    </xf>
    <xf numFmtId="167" fontId="27" fillId="4" borderId="15" xfId="0" applyNumberFormat="1" applyFont="1" applyFill="1" applyBorder="1" applyAlignment="1" applyProtection="1">
      <alignment horizontal="center" vertical="center" wrapText="1"/>
      <protection locked="0"/>
    </xf>
    <xf numFmtId="167" fontId="27" fillId="4" borderId="28" xfId="0" applyNumberFormat="1" applyFont="1" applyFill="1" applyBorder="1" applyAlignment="1" applyProtection="1">
      <alignment horizontal="center" vertical="center" wrapText="1"/>
      <protection locked="0"/>
    </xf>
    <xf numFmtId="0" fontId="31" fillId="6" borderId="24"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6" borderId="25" xfId="0" applyFont="1" applyFill="1" applyBorder="1" applyAlignment="1">
      <alignment horizontal="center" vertical="center" wrapText="1"/>
    </xf>
    <xf numFmtId="4" fontId="27" fillId="4" borderId="33" xfId="0" applyNumberFormat="1" applyFont="1" applyFill="1" applyBorder="1" applyAlignment="1" applyProtection="1">
      <alignment horizontal="center" vertical="center" wrapText="1"/>
      <protection locked="0"/>
    </xf>
    <xf numFmtId="4" fontId="27" fillId="4" borderId="34" xfId="0" applyNumberFormat="1" applyFont="1" applyFill="1" applyBorder="1" applyAlignment="1" applyProtection="1">
      <alignment horizontal="center" vertical="center" wrapText="1"/>
      <protection locked="0"/>
    </xf>
    <xf numFmtId="4" fontId="27" fillId="4" borderId="35" xfId="0" applyNumberFormat="1" applyFont="1" applyFill="1" applyBorder="1" applyAlignment="1" applyProtection="1">
      <alignment horizontal="center" vertical="center" wrapText="1"/>
      <protection locked="0"/>
    </xf>
  </cellXfs>
  <cellStyles count="10">
    <cellStyle name="Lien hypertexte" xfId="2" builtinId="8"/>
    <cellStyle name="Lien hypertexte 2" xfId="6" xr:uid="{00000000-0005-0000-0000-000001000000}"/>
    <cellStyle name="Milliers" xfId="9" builtinId="3"/>
    <cellStyle name="Milliers 2" xfId="7" xr:uid="{00000000-0005-0000-0000-000003000000}"/>
    <cellStyle name="Monétaire" xfId="1" builtinId="4"/>
    <cellStyle name="Monétaire 2" xfId="4" xr:uid="{00000000-0005-0000-0000-000005000000}"/>
    <cellStyle name="Monétaire 3" xfId="8" xr:uid="{00000000-0005-0000-0000-000006000000}"/>
    <cellStyle name="Normal" xfId="0" builtinId="0"/>
    <cellStyle name="Normal 2" xfId="5" xr:uid="{00000000-0005-0000-0000-000008000000}"/>
    <cellStyle name="Pourcentage" xfId="3" builtinId="5"/>
  </cellStyles>
  <dxfs count="0"/>
  <tableStyles count="0" defaultTableStyle="TableStyleMedium2" defaultPivotStyle="PivotStyleLight16"/>
  <colors>
    <mruColors>
      <color rgb="FFB3A9A9"/>
      <color rgb="FF99FF66"/>
      <color rgb="FF66FF66"/>
      <color rgb="FF00FF00"/>
      <color rgb="FF5C5050"/>
      <color rgb="FF4A4040"/>
      <color rgb="FF3F3737"/>
      <color rgb="FF2F2929"/>
      <color rgb="FF201C1C"/>
      <color rgb="FFF3F3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825500</xdr:colOff>
      <xdr:row>0</xdr:row>
      <xdr:rowOff>152400</xdr:rowOff>
    </xdr:from>
    <xdr:to>
      <xdr:col>0</xdr:col>
      <xdr:colOff>1743451</xdr:colOff>
      <xdr:row>0</xdr:row>
      <xdr:rowOff>1070351</xdr:rowOff>
    </xdr:to>
    <xdr:pic>
      <xdr:nvPicPr>
        <xdr:cNvPr id="4" name="Image 3">
          <a:extLst>
            <a:ext uri="{FF2B5EF4-FFF2-40B4-BE49-F238E27FC236}">
              <a16:creationId xmlns:a16="http://schemas.microsoft.com/office/drawing/2014/main" id="{DA45C465-8FC1-4C90-B187-633ACA0CA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152400"/>
          <a:ext cx="917951" cy="917951"/>
        </a:xfrm>
        <a:prstGeom prst="rect">
          <a:avLst/>
        </a:prstGeom>
      </xdr:spPr>
    </xdr:pic>
    <xdr:clientData/>
  </xdr:twoCellAnchor>
  <xdr:twoCellAnchor editAs="oneCell">
    <xdr:from>
      <xdr:col>5</xdr:col>
      <xdr:colOff>647700</xdr:colOff>
      <xdr:row>1</xdr:row>
      <xdr:rowOff>292100</xdr:rowOff>
    </xdr:from>
    <xdr:to>
      <xdr:col>6</xdr:col>
      <xdr:colOff>42967</xdr:colOff>
      <xdr:row>2</xdr:row>
      <xdr:rowOff>1118265</xdr:rowOff>
    </xdr:to>
    <xdr:pic>
      <xdr:nvPicPr>
        <xdr:cNvPr id="5" name="Image 4">
          <a:extLst>
            <a:ext uri="{FF2B5EF4-FFF2-40B4-BE49-F238E27FC236}">
              <a16:creationId xmlns:a16="http://schemas.microsoft.com/office/drawing/2014/main" id="{76F314B6-934B-4220-802E-1EE2DF8C58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536700"/>
          <a:ext cx="944667" cy="114366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fetraiteur.agr.alg@caissedesdepots.fr" TargetMode="External"/><Relationship Id="rId3" Type="http://schemas.openxmlformats.org/officeDocument/2006/relationships/hyperlink" Target="mailto:cafeterie.agr.56rdl@caissedesdepots.fr" TargetMode="External"/><Relationship Id="rId7" Type="http://schemas.openxmlformats.org/officeDocument/2006/relationships/hyperlink" Target="mailto:cafeterie.agr.austerlitz2@caissedesdepots.fr" TargetMode="External"/><Relationship Id="rId2" Type="http://schemas.openxmlformats.org/officeDocument/2006/relationships/hyperlink" Target="mailto:cafeterie.agr.austerlitz2@caissedesdepots.fr" TargetMode="External"/><Relationship Id="rId1" Type="http://schemas.openxmlformats.org/officeDocument/2006/relationships/hyperlink" Target="mailto:cafeterie.agr.arcueil@caissedesdepots.fr" TargetMode="External"/><Relationship Id="rId6" Type="http://schemas.openxmlformats.org/officeDocument/2006/relationships/hyperlink" Target="mailto:agr-4prd-prestations@caissedesdepots.fr" TargetMode="External"/><Relationship Id="rId11" Type="http://schemas.openxmlformats.org/officeDocument/2006/relationships/drawing" Target="../drawings/drawing1.xml"/><Relationship Id="rId5" Type="http://schemas.openxmlformats.org/officeDocument/2006/relationships/hyperlink" Target="mailto:Cafetraiteur.agr.bx@caissedesdepots.fr" TargetMode="External"/><Relationship Id="rId10" Type="http://schemas.openxmlformats.org/officeDocument/2006/relationships/printerSettings" Target="../printerSettings/printerSettings1.bin"/><Relationship Id="rId4" Type="http://schemas.openxmlformats.org/officeDocument/2006/relationships/hyperlink" Target="mailto:cafeterie.agr.austerlitz1@caissedesdepots.fr" TargetMode="External"/><Relationship Id="rId9" Type="http://schemas.openxmlformats.org/officeDocument/2006/relationships/hyperlink" Target="mailto:Cafetraiteur.agr.afm@caissedesdepots.f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fetraiteur.agr.alg@caissedesdepots.fr" TargetMode="External"/><Relationship Id="rId3" Type="http://schemas.openxmlformats.org/officeDocument/2006/relationships/hyperlink" Target="mailto:cafeterie.agr.56rdl@caissedesdepots.fr" TargetMode="External"/><Relationship Id="rId7" Type="http://schemas.openxmlformats.org/officeDocument/2006/relationships/hyperlink" Target="mailto:agr-4prd-prestations@caissedesdepots.fr" TargetMode="External"/><Relationship Id="rId2" Type="http://schemas.openxmlformats.org/officeDocument/2006/relationships/hyperlink" Target="mailto:cafeterie.agr.austerlitz2@caissedesdepots.fr" TargetMode="External"/><Relationship Id="rId1" Type="http://schemas.openxmlformats.org/officeDocument/2006/relationships/hyperlink" Target="mailto:cafeterie.agr.arcueil@caissedesdepots.fr" TargetMode="External"/><Relationship Id="rId6" Type="http://schemas.openxmlformats.org/officeDocument/2006/relationships/hyperlink" Target="mailto:Cafetraiteur.agr.bx@caissedesdepots.fr" TargetMode="External"/><Relationship Id="rId5" Type="http://schemas.openxmlformats.org/officeDocument/2006/relationships/hyperlink" Target="mailto:Cafetraiteur.agr.afm@caissedesdepots.fr" TargetMode="External"/><Relationship Id="rId10" Type="http://schemas.openxmlformats.org/officeDocument/2006/relationships/printerSettings" Target="../printerSettings/printerSettings2.bin"/><Relationship Id="rId4" Type="http://schemas.openxmlformats.org/officeDocument/2006/relationships/hyperlink" Target="mailto:cafeterie.agr.austerlitz1@caissedesdepots.fr" TargetMode="External"/><Relationship Id="rId9" Type="http://schemas.openxmlformats.org/officeDocument/2006/relationships/hyperlink" Target="mailto:cafeterie.agr.austerlitz2@caissedesdepot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4"/>
  <sheetViews>
    <sheetView tabSelected="1" view="pageBreakPreview" topLeftCell="A5" zoomScale="75" zoomScaleNormal="100" zoomScaleSheetLayoutView="75" workbookViewId="0">
      <selection activeCell="D9" sqref="D9"/>
    </sheetView>
  </sheetViews>
  <sheetFormatPr baseColWidth="10" defaultColWidth="11.5703125" defaultRowHeight="15" x14ac:dyDescent="0.25"/>
  <cols>
    <col min="1" max="1" width="42.85546875" style="3" customWidth="1"/>
    <col min="2" max="2" width="15.140625" style="3" customWidth="1"/>
    <col min="3" max="3" width="26.85546875" style="3" customWidth="1"/>
    <col min="4" max="4" width="40.85546875" style="3" customWidth="1"/>
    <col min="5" max="5" width="15.140625" style="1" customWidth="1"/>
    <col min="6" max="6" width="23.140625" style="2" customWidth="1"/>
    <col min="7" max="7" width="22.140625" style="2" customWidth="1"/>
    <col min="8" max="8" width="11.5703125" style="8" customWidth="1"/>
    <col min="9" max="9" width="15.140625" style="8" hidden="1" customWidth="1"/>
    <col min="10" max="15" width="11.5703125" style="50" hidden="1" customWidth="1"/>
    <col min="16" max="16" width="26.28515625" style="50" hidden="1" customWidth="1"/>
    <col min="17" max="17" width="25.140625" style="50" hidden="1" customWidth="1"/>
    <col min="18" max="18" width="23.42578125" style="3" hidden="1" customWidth="1"/>
    <col min="19" max="20" width="11.5703125" style="3" hidden="1" customWidth="1"/>
    <col min="21" max="21" width="11.5703125" style="3" customWidth="1"/>
    <col min="22" max="22" width="0.5703125" style="3" customWidth="1"/>
    <col min="23" max="23" width="29.5703125" style="3" customWidth="1"/>
    <col min="24" max="24" width="19" style="3" customWidth="1"/>
    <col min="25" max="25" width="11.5703125" style="3" customWidth="1"/>
    <col min="26" max="16384" width="11.5703125" style="3"/>
  </cols>
  <sheetData>
    <row r="1" spans="1:17" ht="97.5" customHeight="1" thickTop="1" thickBot="1" x14ac:dyDescent="0.3">
      <c r="A1" s="246" t="s">
        <v>103</v>
      </c>
      <c r="B1" s="247"/>
      <c r="C1" s="247"/>
      <c r="D1" s="247"/>
      <c r="E1" s="247"/>
      <c r="F1" s="247"/>
      <c r="G1" s="248"/>
    </row>
    <row r="2" spans="1:17" s="7" customFormat="1" ht="24.75" customHeight="1" thickTop="1" thickBot="1" x14ac:dyDescent="0.3">
      <c r="A2" s="252" t="str">
        <f>IF(B5&gt;DATE(2020,9,30),O2,P2)</f>
        <v>Tarif en vigueur à compter du 1er septembre 2020</v>
      </c>
      <c r="B2" s="252"/>
      <c r="C2" s="252"/>
      <c r="D2" s="252"/>
      <c r="E2" s="252"/>
      <c r="F2" s="252"/>
      <c r="G2" s="252"/>
      <c r="H2" s="8"/>
      <c r="I2" s="8"/>
      <c r="J2" s="50"/>
      <c r="K2" s="50"/>
      <c r="L2" s="50"/>
      <c r="M2" s="50"/>
      <c r="N2" s="50"/>
      <c r="O2" s="10" t="s">
        <v>130</v>
      </c>
      <c r="P2" s="10" t="s">
        <v>128</v>
      </c>
      <c r="Q2" s="50"/>
    </row>
    <row r="3" spans="1:17" ht="103.5" customHeight="1" thickTop="1" thickBot="1" x14ac:dyDescent="0.3">
      <c r="A3" s="252" t="s">
        <v>129</v>
      </c>
      <c r="B3" s="252"/>
      <c r="C3" s="252"/>
      <c r="D3" s="252"/>
      <c r="E3" s="252"/>
      <c r="F3" s="252"/>
      <c r="G3" s="252"/>
      <c r="L3" s="50" t="s">
        <v>51</v>
      </c>
      <c r="O3" s="194" t="s">
        <v>107</v>
      </c>
      <c r="P3" s="194" t="s">
        <v>131</v>
      </c>
      <c r="Q3" s="195"/>
    </row>
    <row r="4" spans="1:17" ht="17.25" thickTop="1" thickBot="1" x14ac:dyDescent="0.3">
      <c r="A4" s="256" t="s">
        <v>8</v>
      </c>
      <c r="B4" s="257"/>
      <c r="C4" s="257"/>
      <c r="D4" s="257"/>
      <c r="E4" s="257"/>
      <c r="F4" s="257"/>
      <c r="G4" s="258"/>
      <c r="K4" s="58" t="s">
        <v>70</v>
      </c>
      <c r="L4" s="50" t="s">
        <v>40</v>
      </c>
      <c r="N4" s="50">
        <v>6</v>
      </c>
      <c r="O4" s="191">
        <v>12.88</v>
      </c>
      <c r="P4" s="191">
        <v>12.5</v>
      </c>
    </row>
    <row r="5" spans="1:17" ht="47.25" customHeight="1" thickTop="1" x14ac:dyDescent="0.25">
      <c r="A5" s="19" t="s">
        <v>19</v>
      </c>
      <c r="B5" s="272"/>
      <c r="C5" s="273"/>
      <c r="D5" s="20" t="s">
        <v>20</v>
      </c>
      <c r="E5" s="259"/>
      <c r="F5" s="260"/>
      <c r="G5" s="261"/>
      <c r="K5" s="58" t="s">
        <v>71</v>
      </c>
      <c r="L5" s="50" t="s">
        <v>41</v>
      </c>
      <c r="N5" s="50">
        <v>16</v>
      </c>
      <c r="O5" s="191">
        <v>2.58</v>
      </c>
      <c r="P5" s="191">
        <v>2.5</v>
      </c>
    </row>
    <row r="6" spans="1:17" ht="43.5" customHeight="1" x14ac:dyDescent="0.25">
      <c r="A6" s="21" t="s">
        <v>24</v>
      </c>
      <c r="B6" s="274"/>
      <c r="C6" s="275"/>
      <c r="D6" s="22" t="s">
        <v>27</v>
      </c>
      <c r="E6" s="262"/>
      <c r="F6" s="263"/>
      <c r="G6" s="264"/>
      <c r="L6" s="50" t="s">
        <v>42</v>
      </c>
      <c r="N6" s="50">
        <v>26</v>
      </c>
      <c r="O6" s="191">
        <v>41.2</v>
      </c>
      <c r="P6" s="191">
        <v>40</v>
      </c>
    </row>
    <row r="7" spans="1:17" ht="43.5" customHeight="1" thickBot="1" x14ac:dyDescent="0.3">
      <c r="A7" s="23" t="s">
        <v>23</v>
      </c>
      <c r="B7" s="217"/>
      <c r="C7" s="218"/>
      <c r="D7" s="24" t="s">
        <v>72</v>
      </c>
      <c r="E7" s="253"/>
      <c r="F7" s="254"/>
      <c r="G7" s="255"/>
      <c r="L7" s="50" t="s">
        <v>43</v>
      </c>
      <c r="N7" s="50">
        <v>36</v>
      </c>
      <c r="O7" s="191">
        <v>51.5</v>
      </c>
      <c r="P7" s="191">
        <v>50</v>
      </c>
    </row>
    <row r="8" spans="1:17" ht="10.15" customHeight="1" thickTop="1" thickBot="1" x14ac:dyDescent="0.3">
      <c r="A8" s="25"/>
      <c r="B8" s="25"/>
      <c r="C8" s="25"/>
      <c r="D8" s="11"/>
      <c r="E8" s="11"/>
      <c r="F8" s="11"/>
      <c r="G8" s="11"/>
      <c r="H8" s="10"/>
      <c r="I8" s="10"/>
      <c r="L8" s="50" t="s">
        <v>44</v>
      </c>
      <c r="N8" s="50">
        <v>51</v>
      </c>
      <c r="O8" s="191">
        <v>61.8</v>
      </c>
      <c r="P8" s="191">
        <v>60</v>
      </c>
    </row>
    <row r="9" spans="1:17" s="4" customFormat="1" ht="51.75" customHeight="1" thickTop="1" thickBot="1" x14ac:dyDescent="0.3">
      <c r="A9" s="26" t="s">
        <v>25</v>
      </c>
      <c r="B9" s="73"/>
      <c r="C9" s="42" t="s">
        <v>89</v>
      </c>
      <c r="D9" s="57"/>
      <c r="E9" s="43" t="str">
        <f>IF(D9="","","Envoyer à :")</f>
        <v/>
      </c>
      <c r="F9" s="276" t="str">
        <f>IF(D9=0,"",IF(D9=P66,HYPERLINK(Q66),IF(D9=P67,HYPERLINK(Q67),IF(D9=P68,HYPERLINK(Q68),IF(D9=P69,HYPERLINK(Q69),IF(D9=P70,HYPERLINK(Q70),IF(D9=P71,HYPERLINK(Q71),IF(D9=P72,HYPERLINK(Q72),IF(D9=P73,HYPERLINK(Q73),IF(D9=P74,HYPERLINK(Q74),"ERREUR"))))))))))</f>
        <v/>
      </c>
      <c r="G9" s="277"/>
      <c r="H9" s="18"/>
      <c r="I9" s="51"/>
      <c r="J9" s="59"/>
      <c r="K9" s="59"/>
      <c r="L9" s="50" t="s">
        <v>45</v>
      </c>
      <c r="M9" s="59"/>
      <c r="N9" s="59">
        <v>20000000</v>
      </c>
      <c r="O9" s="193">
        <v>309</v>
      </c>
      <c r="P9" s="193">
        <v>300</v>
      </c>
      <c r="Q9" s="59"/>
    </row>
    <row r="10" spans="1:17" ht="59.25" customHeight="1" thickTop="1" thickBot="1" x14ac:dyDescent="0.3">
      <c r="A10" s="25"/>
      <c r="B10" s="25"/>
      <c r="C10" s="25"/>
      <c r="D10" s="12"/>
      <c r="E10" s="6">
        <v>0.1</v>
      </c>
      <c r="F10" s="6">
        <v>0.2</v>
      </c>
      <c r="G10" s="12"/>
      <c r="H10" s="10"/>
      <c r="I10" s="10"/>
      <c r="L10" s="50" t="s">
        <v>46</v>
      </c>
    </row>
    <row r="11" spans="1:17" s="5" customFormat="1" ht="27.6" customHeight="1" thickTop="1" thickBot="1" x14ac:dyDescent="0.3">
      <c r="A11" s="86" t="s">
        <v>5</v>
      </c>
      <c r="B11" s="87" t="s">
        <v>4</v>
      </c>
      <c r="C11" s="219" t="s">
        <v>26</v>
      </c>
      <c r="D11" s="220"/>
      <c r="E11" s="88" t="s">
        <v>6</v>
      </c>
      <c r="F11" s="89" t="s">
        <v>34</v>
      </c>
      <c r="G11" s="90" t="s">
        <v>28</v>
      </c>
      <c r="H11" s="9"/>
      <c r="I11" s="9"/>
      <c r="J11" s="60"/>
      <c r="K11" s="60"/>
      <c r="L11" s="50" t="s">
        <v>47</v>
      </c>
      <c r="M11" s="60"/>
      <c r="N11" s="60"/>
      <c r="O11" s="60"/>
      <c r="P11" s="60"/>
      <c r="Q11" s="60"/>
    </row>
    <row r="12" spans="1:17" ht="30" customHeight="1" thickTop="1" x14ac:dyDescent="0.25">
      <c r="A12" s="106"/>
      <c r="B12" s="106"/>
      <c r="C12" s="106"/>
      <c r="D12" s="106"/>
      <c r="E12" s="106"/>
      <c r="F12" s="106"/>
      <c r="G12" s="106"/>
      <c r="L12" s="50" t="s">
        <v>48</v>
      </c>
    </row>
    <row r="13" spans="1:17" ht="24" customHeight="1" x14ac:dyDescent="0.25">
      <c r="A13" s="249" t="s">
        <v>0</v>
      </c>
      <c r="B13" s="75"/>
      <c r="C13" s="221" t="s">
        <v>73</v>
      </c>
      <c r="D13" s="222"/>
      <c r="E13" s="29">
        <f>IF($B$5&gt;DATE(2020,9,30),VLOOKUP(C13,Feuil1!C:I,6,FALSE),VLOOKUP(C13,Feuil1!C:I,7,FALSE))</f>
        <v>7.3</v>
      </c>
      <c r="F13" s="29" t="str">
        <f>IF(B13="","",(B13*E13))</f>
        <v/>
      </c>
      <c r="G13" s="29" t="str">
        <f>IF(B13="","",F13+(F13*E$10))</f>
        <v/>
      </c>
      <c r="L13" s="50" t="s">
        <v>52</v>
      </c>
    </row>
    <row r="14" spans="1:17" ht="24" customHeight="1" x14ac:dyDescent="0.25">
      <c r="A14" s="249"/>
      <c r="B14" s="75"/>
      <c r="C14" s="207" t="s">
        <v>74</v>
      </c>
      <c r="D14" s="208"/>
      <c r="E14" s="29">
        <f>IF($B$5&gt;DATE(2020,9,30),VLOOKUP(C14,Feuil1!C:I,6,FALSE),VLOOKUP(C14,Feuil1!C:I,7,FALSE))</f>
        <v>0.8</v>
      </c>
      <c r="F14" s="29" t="str">
        <f>IF(B14="","",(B14*E14))</f>
        <v/>
      </c>
      <c r="G14" s="29" t="str">
        <f>IF(B14="","",F14+(F14*E$10))</f>
        <v/>
      </c>
      <c r="L14" s="50" t="s">
        <v>53</v>
      </c>
    </row>
    <row r="15" spans="1:17" ht="30" customHeight="1" x14ac:dyDescent="0.25">
      <c r="A15" s="104"/>
      <c r="B15" s="107"/>
      <c r="C15" s="105"/>
      <c r="D15" s="105"/>
      <c r="E15" s="105"/>
      <c r="F15" s="105"/>
      <c r="G15" s="105"/>
      <c r="L15" s="50" t="s">
        <v>49</v>
      </c>
    </row>
    <row r="16" spans="1:17" ht="24" hidden="1" customHeight="1" thickTop="1" x14ac:dyDescent="0.25">
      <c r="A16" s="249" t="s">
        <v>7</v>
      </c>
      <c r="B16" s="75"/>
      <c r="C16" s="207" t="s">
        <v>35</v>
      </c>
      <c r="D16" s="208"/>
      <c r="E16" s="29">
        <v>2.23</v>
      </c>
      <c r="F16" s="29" t="str">
        <f t="shared" ref="F16:F23" si="0">IF(B16="","",(B16*E16))</f>
        <v/>
      </c>
      <c r="G16" s="29" t="str">
        <f t="shared" ref="G16:G23" si="1">IF(B16="","",F16+(F16*E$10))</f>
        <v/>
      </c>
      <c r="L16" s="50" t="s">
        <v>50</v>
      </c>
    </row>
    <row r="17" spans="1:12" ht="24" customHeight="1" x14ac:dyDescent="0.25">
      <c r="A17" s="249"/>
      <c r="B17" s="75"/>
      <c r="C17" s="207" t="s">
        <v>108</v>
      </c>
      <c r="D17" s="208"/>
      <c r="E17" s="29">
        <f>IF($B$5&gt;DATE(2020,9,30),VLOOKUP(C17,Feuil1!C:I,6,FALSE),VLOOKUP(C17,Feuil1!C:I,7,FALSE))</f>
        <v>1.24</v>
      </c>
      <c r="F17" s="29" t="str">
        <f t="shared" si="0"/>
        <v/>
      </c>
      <c r="G17" s="29" t="str">
        <f t="shared" si="1"/>
        <v/>
      </c>
      <c r="L17" s="50" t="s">
        <v>54</v>
      </c>
    </row>
    <row r="18" spans="1:12" ht="24" customHeight="1" x14ac:dyDescent="0.25">
      <c r="A18" s="249"/>
      <c r="B18" s="75"/>
      <c r="C18" s="207" t="s">
        <v>36</v>
      </c>
      <c r="D18" s="208"/>
      <c r="E18" s="29">
        <f>IF($B$5&gt;DATE(2020,9,30),VLOOKUP(C18,Feuil1!C:I,6,FALSE),VLOOKUP(C18,Feuil1!C:I,7,FALSE))</f>
        <v>1.24</v>
      </c>
      <c r="F18" s="29" t="str">
        <f t="shared" si="0"/>
        <v/>
      </c>
      <c r="G18" s="29" t="str">
        <f t="shared" si="1"/>
        <v/>
      </c>
      <c r="L18" s="50" t="s">
        <v>55</v>
      </c>
    </row>
    <row r="19" spans="1:12" ht="24" hidden="1" customHeight="1" x14ac:dyDescent="0.25">
      <c r="A19" s="249"/>
      <c r="B19" s="75"/>
      <c r="C19" s="207" t="s">
        <v>37</v>
      </c>
      <c r="D19" s="208"/>
      <c r="E19" s="29">
        <f>IF($B$5&gt;DATE(2020,9,30),VLOOKUP(C19,Feuil1!C:I,6,FALSE),VLOOKUP(C19,Feuil1!C:I,7,FALSE))</f>
        <v>2.16</v>
      </c>
      <c r="F19" s="29" t="str">
        <f t="shared" si="0"/>
        <v/>
      </c>
      <c r="G19" s="29" t="str">
        <f t="shared" si="1"/>
        <v/>
      </c>
    </row>
    <row r="20" spans="1:12" ht="24" customHeight="1" x14ac:dyDescent="0.25">
      <c r="A20" s="249"/>
      <c r="B20" s="75"/>
      <c r="C20" s="207" t="s">
        <v>109</v>
      </c>
      <c r="D20" s="208"/>
      <c r="E20" s="29">
        <f>IF($B$5&gt;DATE(2020,9,30),VLOOKUP(C20,Feuil1!C:I,6,FALSE),VLOOKUP(C20,Feuil1!C:I,7,FALSE))</f>
        <v>1.77</v>
      </c>
      <c r="F20" s="29" t="str">
        <f t="shared" si="0"/>
        <v/>
      </c>
      <c r="G20" s="29" t="str">
        <f t="shared" si="1"/>
        <v/>
      </c>
    </row>
    <row r="21" spans="1:12" ht="24" hidden="1" customHeight="1" x14ac:dyDescent="0.25">
      <c r="A21" s="249"/>
      <c r="B21" s="75"/>
      <c r="C21" s="207" t="s">
        <v>38</v>
      </c>
      <c r="D21" s="208"/>
      <c r="E21" s="29">
        <v>3.83</v>
      </c>
      <c r="F21" s="29" t="str">
        <f t="shared" si="0"/>
        <v/>
      </c>
      <c r="G21" s="29" t="str">
        <f t="shared" si="1"/>
        <v/>
      </c>
    </row>
    <row r="22" spans="1:12" ht="24" hidden="1" customHeight="1" x14ac:dyDescent="0.25">
      <c r="A22" s="249"/>
      <c r="B22" s="75"/>
      <c r="C22" s="207" t="s">
        <v>99</v>
      </c>
      <c r="D22" s="208"/>
      <c r="E22" s="29">
        <v>3.83</v>
      </c>
      <c r="F22" s="29" t="str">
        <f t="shared" si="0"/>
        <v/>
      </c>
      <c r="G22" s="29" t="str">
        <f t="shared" si="1"/>
        <v/>
      </c>
    </row>
    <row r="23" spans="1:12" ht="24" hidden="1" customHeight="1" thickBot="1" x14ac:dyDescent="0.25">
      <c r="A23" s="249"/>
      <c r="B23" s="75"/>
      <c r="C23" s="207" t="s">
        <v>100</v>
      </c>
      <c r="D23" s="208"/>
      <c r="E23" s="29">
        <v>3.83</v>
      </c>
      <c r="F23" s="29" t="str">
        <f t="shared" si="0"/>
        <v/>
      </c>
      <c r="G23" s="29" t="str">
        <f t="shared" si="1"/>
        <v/>
      </c>
    </row>
    <row r="24" spans="1:12" ht="30" customHeight="1" x14ac:dyDescent="0.25">
      <c r="A24" s="14"/>
      <c r="B24" s="78"/>
      <c r="C24" s="34"/>
      <c r="D24" s="35"/>
      <c r="E24" s="36"/>
      <c r="F24" s="37"/>
      <c r="G24" s="37"/>
    </row>
    <row r="25" spans="1:12" ht="27.75" hidden="1" customHeight="1" thickTop="1" thickBot="1" x14ac:dyDescent="0.3">
      <c r="A25" s="91" t="s">
        <v>29</v>
      </c>
      <c r="B25" s="79"/>
      <c r="C25" s="44" t="s">
        <v>56</v>
      </c>
      <c r="D25" s="45"/>
      <c r="E25" s="40">
        <v>16.579999999999998</v>
      </c>
      <c r="F25" s="71" t="str">
        <f>IF(B25="","",(B25*E25))</f>
        <v/>
      </c>
      <c r="G25" s="72" t="str">
        <f>IF(B25="","",F25+(F25*F$10))</f>
        <v/>
      </c>
    </row>
    <row r="26" spans="1:12" ht="27.75" hidden="1" customHeight="1" thickTop="1" thickBot="1" x14ac:dyDescent="0.3">
      <c r="A26" s="65"/>
      <c r="B26" s="80"/>
      <c r="C26" s="66"/>
      <c r="D26" s="67"/>
      <c r="E26" s="68"/>
      <c r="F26" s="69" t="str">
        <f>IF(B26="","",(B26*E26))</f>
        <v/>
      </c>
      <c r="G26" s="70" t="str">
        <f>IF(B26="","",F26+(F26*F$10))</f>
        <v/>
      </c>
    </row>
    <row r="27" spans="1:12" ht="8.4499999999999993" hidden="1" customHeight="1" thickTop="1" thickBot="1" x14ac:dyDescent="0.25">
      <c r="A27" s="104"/>
      <c r="B27" s="107"/>
      <c r="C27" s="105"/>
      <c r="D27" s="105"/>
      <c r="E27" s="105"/>
      <c r="F27" s="105"/>
      <c r="G27" s="105"/>
    </row>
    <row r="28" spans="1:12" ht="27.75" hidden="1" customHeight="1" thickTop="1" x14ac:dyDescent="0.25">
      <c r="A28" s="249" t="s">
        <v>1</v>
      </c>
      <c r="B28" s="75"/>
      <c r="C28" s="207" t="s">
        <v>76</v>
      </c>
      <c r="D28" s="208"/>
      <c r="E28" s="29">
        <v>0.52</v>
      </c>
      <c r="F28" s="29" t="str">
        <f t="shared" ref="F28:F33" si="2">IF(B28="","",(B28*E28))</f>
        <v/>
      </c>
      <c r="G28" s="29" t="str">
        <f t="shared" ref="G28:G33" si="3">IF(B28="","",F28+(F28*E$10))</f>
        <v/>
      </c>
    </row>
    <row r="29" spans="1:12" ht="27.75" hidden="1" customHeight="1" x14ac:dyDescent="0.25">
      <c r="A29" s="249"/>
      <c r="B29" s="82"/>
      <c r="C29" s="207" t="s">
        <v>77</v>
      </c>
      <c r="D29" s="208"/>
      <c r="E29" s="39">
        <v>1.03</v>
      </c>
      <c r="F29" s="39" t="str">
        <f t="shared" si="2"/>
        <v/>
      </c>
      <c r="G29" s="39" t="str">
        <f t="shared" si="3"/>
        <v/>
      </c>
    </row>
    <row r="30" spans="1:12" ht="27.75" customHeight="1" x14ac:dyDescent="0.25">
      <c r="A30" s="249"/>
      <c r="B30" s="75"/>
      <c r="C30" s="207" t="s">
        <v>104</v>
      </c>
      <c r="D30" s="208"/>
      <c r="E30" s="29">
        <f>IF($B$5&gt;DATE(2020,9,30),VLOOKUP(C30,Feuil1!C:I,6,FALSE),VLOOKUP(C30,Feuil1!C:I,7,FALSE))</f>
        <v>1.75</v>
      </c>
      <c r="F30" s="29" t="str">
        <f t="shared" si="2"/>
        <v/>
      </c>
      <c r="G30" s="29" t="str">
        <f t="shared" si="3"/>
        <v/>
      </c>
    </row>
    <row r="31" spans="1:12" ht="27.75" hidden="1" customHeight="1" x14ac:dyDescent="0.25">
      <c r="A31" s="249"/>
      <c r="B31" s="75"/>
      <c r="C31" s="207" t="s">
        <v>39</v>
      </c>
      <c r="D31" s="208"/>
      <c r="E31" s="29">
        <f>IF($B$5&gt;DATE(2020,9,30),VLOOKUP(C31,Feuil1!C:I,6,FALSE),VLOOKUP(C31,Feuil1!C:I,7,FALSE))</f>
        <v>5.65</v>
      </c>
      <c r="F31" s="29" t="str">
        <f t="shared" si="2"/>
        <v/>
      </c>
      <c r="G31" s="29" t="str">
        <f t="shared" si="3"/>
        <v/>
      </c>
    </row>
    <row r="32" spans="1:12" ht="27.75" customHeight="1" x14ac:dyDescent="0.25">
      <c r="A32" s="249"/>
      <c r="B32" s="75"/>
      <c r="C32" s="207" t="s">
        <v>105</v>
      </c>
      <c r="D32" s="208"/>
      <c r="E32" s="29">
        <f>IF($B$5&gt;DATE(2020,9,30),VLOOKUP(C32,Feuil1!C:I,6,FALSE),VLOOKUP(C32,Feuil1!C:I,7,FALSE))</f>
        <v>3.02</v>
      </c>
      <c r="F32" s="29" t="str">
        <f t="shared" si="2"/>
        <v/>
      </c>
      <c r="G32" s="29" t="str">
        <f t="shared" si="3"/>
        <v/>
      </c>
    </row>
    <row r="33" spans="1:7" ht="27.75" customHeight="1" x14ac:dyDescent="0.25">
      <c r="A33" s="249"/>
      <c r="B33" s="75"/>
      <c r="C33" s="207" t="s">
        <v>106</v>
      </c>
      <c r="D33" s="208"/>
      <c r="E33" s="29">
        <f>IF($B$5&gt;DATE(2020,9,30),VLOOKUP(C33,Feuil1!C:I,6,FALSE),VLOOKUP(C33,Feuil1!C:I,7,FALSE))</f>
        <v>3.02</v>
      </c>
      <c r="F33" s="29" t="str">
        <f t="shared" si="2"/>
        <v/>
      </c>
      <c r="G33" s="29" t="str">
        <f t="shared" si="3"/>
        <v/>
      </c>
    </row>
    <row r="34" spans="1:7" ht="30" customHeight="1" thickBot="1" x14ac:dyDescent="0.3">
      <c r="A34" s="16"/>
      <c r="B34" s="81"/>
      <c r="C34" s="38"/>
      <c r="D34" s="38"/>
      <c r="E34" s="38"/>
      <c r="F34" s="38"/>
      <c r="G34" s="38"/>
    </row>
    <row r="35" spans="1:7" ht="27.75" hidden="1" customHeight="1" thickTop="1" x14ac:dyDescent="0.25">
      <c r="A35" s="250" t="s">
        <v>2</v>
      </c>
      <c r="B35" s="74"/>
      <c r="C35" s="235" t="s">
        <v>78</v>
      </c>
      <c r="D35" s="236"/>
      <c r="E35" s="27">
        <v>10</v>
      </c>
      <c r="F35" s="27" t="str">
        <f t="shared" ref="F35:F40" si="4">IF(B35="","",(B35*E35))</f>
        <v/>
      </c>
      <c r="G35" s="28" t="str">
        <f t="shared" ref="G35:G40" si="5">IF(B35="","",F35+(F35*E$10))</f>
        <v/>
      </c>
    </row>
    <row r="36" spans="1:7" ht="27.75" hidden="1" customHeight="1" x14ac:dyDescent="0.25">
      <c r="A36" s="251"/>
      <c r="B36" s="75"/>
      <c r="C36" s="207" t="s">
        <v>79</v>
      </c>
      <c r="D36" s="208"/>
      <c r="E36" s="29">
        <v>9.3699999999999992</v>
      </c>
      <c r="F36" s="29" t="str">
        <f t="shared" si="4"/>
        <v/>
      </c>
      <c r="G36" s="30" t="str">
        <f t="shared" si="5"/>
        <v/>
      </c>
    </row>
    <row r="37" spans="1:7" ht="27.75" hidden="1" customHeight="1" x14ac:dyDescent="0.25">
      <c r="A37" s="251"/>
      <c r="B37" s="75"/>
      <c r="C37" s="207" t="s">
        <v>80</v>
      </c>
      <c r="D37" s="208"/>
      <c r="E37" s="29">
        <v>20.6</v>
      </c>
      <c r="F37" s="29" t="str">
        <f t="shared" si="4"/>
        <v/>
      </c>
      <c r="G37" s="30" t="str">
        <f t="shared" si="5"/>
        <v/>
      </c>
    </row>
    <row r="38" spans="1:7" ht="27.75" hidden="1" customHeight="1" x14ac:dyDescent="0.25">
      <c r="A38" s="251"/>
      <c r="B38" s="75"/>
      <c r="C38" s="207" t="s">
        <v>81</v>
      </c>
      <c r="D38" s="208"/>
      <c r="E38" s="29">
        <v>43.26</v>
      </c>
      <c r="F38" s="29" t="str">
        <f t="shared" si="4"/>
        <v/>
      </c>
      <c r="G38" s="30" t="str">
        <f t="shared" si="5"/>
        <v/>
      </c>
    </row>
    <row r="39" spans="1:7" ht="27.75" hidden="1" customHeight="1" x14ac:dyDescent="0.25">
      <c r="A39" s="251"/>
      <c r="B39" s="75"/>
      <c r="C39" s="207" t="s">
        <v>82</v>
      </c>
      <c r="D39" s="208"/>
      <c r="E39" s="29">
        <v>36.049999999999997</v>
      </c>
      <c r="F39" s="29" t="str">
        <f t="shared" si="4"/>
        <v/>
      </c>
      <c r="G39" s="30" t="str">
        <f t="shared" si="5"/>
        <v/>
      </c>
    </row>
    <row r="40" spans="1:7" ht="27.75" hidden="1" customHeight="1" thickBot="1" x14ac:dyDescent="0.3">
      <c r="A40" s="251"/>
      <c r="B40" s="75"/>
      <c r="C40" s="209" t="s">
        <v>83</v>
      </c>
      <c r="D40" s="210"/>
      <c r="E40" s="32">
        <v>46.35</v>
      </c>
      <c r="F40" s="29" t="str">
        <f t="shared" si="4"/>
        <v/>
      </c>
      <c r="G40" s="30" t="str">
        <f t="shared" si="5"/>
        <v/>
      </c>
    </row>
    <row r="41" spans="1:7" ht="7.9" hidden="1" customHeight="1" thickTop="1" thickBot="1" x14ac:dyDescent="0.3">
      <c r="A41" s="13"/>
      <c r="B41" s="76"/>
      <c r="C41" s="31"/>
      <c r="D41" s="31"/>
      <c r="E41" s="31"/>
      <c r="F41" s="31"/>
      <c r="G41" s="31"/>
    </row>
    <row r="42" spans="1:7" ht="27.75" hidden="1" customHeight="1" thickTop="1" x14ac:dyDescent="0.25">
      <c r="A42" s="250" t="s">
        <v>3</v>
      </c>
      <c r="B42" s="74"/>
      <c r="C42" s="235" t="s">
        <v>84</v>
      </c>
      <c r="D42" s="236"/>
      <c r="E42" s="27">
        <v>20.6</v>
      </c>
      <c r="F42" s="27" t="str">
        <f>IF(B42="","",(B42*E42))</f>
        <v/>
      </c>
      <c r="G42" s="28" t="str">
        <f t="shared" ref="G42:G48" si="6">IF(B42="","",F42+(F42*E$10))</f>
        <v/>
      </c>
    </row>
    <row r="43" spans="1:7" ht="27.75" hidden="1" customHeight="1" x14ac:dyDescent="0.25">
      <c r="A43" s="251"/>
      <c r="B43" s="75"/>
      <c r="C43" s="207" t="s">
        <v>85</v>
      </c>
      <c r="D43" s="208"/>
      <c r="E43" s="29">
        <v>28.84</v>
      </c>
      <c r="F43" s="29" t="str">
        <f>IF(B43="","",(B43*E43))</f>
        <v/>
      </c>
      <c r="G43" s="30" t="str">
        <f t="shared" si="6"/>
        <v/>
      </c>
    </row>
    <row r="44" spans="1:7" ht="27.75" hidden="1" customHeight="1" x14ac:dyDescent="0.25">
      <c r="A44" s="251"/>
      <c r="B44" s="75"/>
      <c r="C44" s="207" t="s">
        <v>86</v>
      </c>
      <c r="D44" s="208"/>
      <c r="E44" s="29">
        <v>44.29</v>
      </c>
      <c r="F44" s="29" t="str">
        <f>IF(B44="","",(B44*E44))</f>
        <v/>
      </c>
      <c r="G44" s="30" t="str">
        <f t="shared" si="6"/>
        <v/>
      </c>
    </row>
    <row r="45" spans="1:7" ht="27.75" hidden="1" customHeight="1" x14ac:dyDescent="0.25">
      <c r="A45" s="251"/>
      <c r="B45" s="75"/>
      <c r="C45" s="207" t="s">
        <v>87</v>
      </c>
      <c r="D45" s="208"/>
      <c r="E45" s="29">
        <v>48.41</v>
      </c>
      <c r="F45" s="29" t="str">
        <f>IF(B45="","",(B45*E45))</f>
        <v/>
      </c>
      <c r="G45" s="30" t="str">
        <f t="shared" si="6"/>
        <v/>
      </c>
    </row>
    <row r="46" spans="1:7" ht="27.75" hidden="1" customHeight="1" thickBot="1" x14ac:dyDescent="0.3">
      <c r="A46" s="271"/>
      <c r="B46" s="77"/>
      <c r="C46" s="209" t="s">
        <v>88</v>
      </c>
      <c r="D46" s="210"/>
      <c r="E46" s="32">
        <v>53.56</v>
      </c>
      <c r="F46" s="32" t="str">
        <f>IF(B46="","",(B46*E46))</f>
        <v/>
      </c>
      <c r="G46" s="33" t="str">
        <f t="shared" si="6"/>
        <v/>
      </c>
    </row>
    <row r="47" spans="1:7" ht="7.9" hidden="1" customHeight="1" thickTop="1" thickBot="1" x14ac:dyDescent="0.3">
      <c r="A47" s="13"/>
      <c r="B47" s="76"/>
      <c r="C47" s="31"/>
      <c r="D47" s="31"/>
      <c r="E47" s="31"/>
      <c r="F47" s="31"/>
      <c r="G47" s="31"/>
    </row>
    <row r="48" spans="1:7" ht="27.75" hidden="1" customHeight="1" thickTop="1" thickBot="1" x14ac:dyDescent="0.3">
      <c r="A48" s="92" t="s">
        <v>21</v>
      </c>
      <c r="B48" s="83"/>
      <c r="C48" s="211" t="s">
        <v>22</v>
      </c>
      <c r="D48" s="212"/>
      <c r="E48" s="40">
        <v>0.65</v>
      </c>
      <c r="F48" s="40" t="str">
        <f>IF(B48="Oui",(E48*B9),"")</f>
        <v/>
      </c>
      <c r="G48" s="41" t="str">
        <f t="shared" si="6"/>
        <v/>
      </c>
    </row>
    <row r="49" spans="1:21" s="7" customFormat="1" ht="7.9" hidden="1" customHeight="1" thickTop="1" thickBot="1" x14ac:dyDescent="0.3">
      <c r="A49" s="13"/>
      <c r="B49" s="13"/>
      <c r="C49" s="13"/>
      <c r="D49" s="13"/>
      <c r="E49" s="13"/>
      <c r="F49" s="13"/>
      <c r="G49" s="13"/>
      <c r="H49" s="8"/>
      <c r="I49" s="8"/>
      <c r="J49" s="50"/>
      <c r="K49" s="50"/>
      <c r="L49" s="50"/>
      <c r="M49" s="50"/>
      <c r="N49" s="50"/>
      <c r="O49" s="50"/>
      <c r="P49" s="50"/>
      <c r="Q49" s="50"/>
    </row>
    <row r="50" spans="1:21" s="7" customFormat="1" ht="94.5" customHeight="1" thickTop="1" thickBot="1" x14ac:dyDescent="0.3">
      <c r="A50" s="213" t="s">
        <v>133</v>
      </c>
      <c r="B50" s="214"/>
      <c r="C50" s="215" t="str">
        <f>IF(B5&gt;DATE(2020,9,30),O3,P3)</f>
        <v>Prestation spéciale Pandémie: 4,00 €
+
2,50 € HT par personne jusqu'à 15 personnes (avec un minimum de 12,50 € HT)
Forfait fixe de 40,00 euros de 16 à 25 personnes
Forfait fixe de 50,00 euros de 26 à 35 personnes
Forfait fixe de 60,00 euros de 36 à 50 personnes</v>
      </c>
      <c r="D50" s="214"/>
      <c r="E50" s="216"/>
      <c r="F50" s="84" t="str">
        <f>IF($B$5&lt;DATE(2020,10,1),IF(B9="","",4+(IF(B9&lt;N4,P4,IF(AND(N3&lt;=B9,B9&lt;N5),P5*B9,IF(AND(N6&gt;B9,B9&gt;=N5),P6,IF(AND(N7&gt;B9,B9&gt;=N6),P7,IF(AND(N8&gt;B9,B9&gt;=N7),P8,IF(AND(N9&gt;B9,B9&gt;=N8),P9,"ERREUR")))))))),IF(B9="","",4+(IF(B9&lt;N4,O4,IF(AND(N3&lt;=B9,B9&lt;N5),O5*B9,IF(AND(N6&gt;B9,B9&gt;=N5),O6,IF(AND(N7&gt;B9,B9&gt;=N6),O7,IF(AND(N8&gt;B9,B9&gt;=N7),O8,IF(AND(N9&gt;B9,B9&gt;=N8),O9,"ERREUR")))))))))</f>
        <v/>
      </c>
      <c r="G50" s="85" t="str">
        <f>IF(B9="","",(F50+(E$10*F50)))</f>
        <v/>
      </c>
      <c r="H50" s="8"/>
      <c r="I50" s="8"/>
      <c r="J50" s="50"/>
      <c r="K50" s="50"/>
      <c r="L50" s="50"/>
      <c r="M50" s="50"/>
      <c r="N50" s="50"/>
      <c r="O50" s="50"/>
      <c r="P50" s="50"/>
      <c r="Q50" s="50"/>
    </row>
    <row r="51" spans="1:21" s="7" customFormat="1" ht="8.4499999999999993" customHeight="1" thickTop="1" thickBot="1" x14ac:dyDescent="0.3">
      <c r="A51" s="17"/>
      <c r="B51" s="17"/>
      <c r="C51" s="17"/>
      <c r="D51" s="17"/>
      <c r="E51" s="17"/>
      <c r="F51" s="17"/>
      <c r="G51" s="17"/>
      <c r="H51" s="8"/>
      <c r="I51" s="8"/>
      <c r="J51" s="50"/>
      <c r="K51" s="50"/>
      <c r="L51" s="50"/>
      <c r="M51" s="50"/>
      <c r="N51" s="50"/>
      <c r="O51" s="50"/>
      <c r="P51" s="50"/>
      <c r="Q51" s="50"/>
    </row>
    <row r="52" spans="1:21" ht="18" customHeight="1" thickTop="1" x14ac:dyDescent="0.25">
      <c r="A52" s="234"/>
      <c r="B52" s="234"/>
      <c r="C52" s="15"/>
      <c r="D52" s="265" t="s">
        <v>30</v>
      </c>
      <c r="E52" s="266"/>
      <c r="F52" s="199" t="str">
        <f>IF(B9="","",(F55-F53-F54))</f>
        <v/>
      </c>
      <c r="G52" s="200"/>
    </row>
    <row r="53" spans="1:21" ht="18" customHeight="1" x14ac:dyDescent="0.25">
      <c r="A53" s="234"/>
      <c r="B53" s="234"/>
      <c r="C53" s="15"/>
      <c r="D53" s="93" t="s">
        <v>31</v>
      </c>
      <c r="E53" s="94">
        <f>E10</f>
        <v>0.1</v>
      </c>
      <c r="F53" s="201" t="str">
        <f>IF(B9="","",(G50-F50+SUM(G13:G48)-SUM(F13:F48)-F54))</f>
        <v/>
      </c>
      <c r="G53" s="202"/>
    </row>
    <row r="54" spans="1:21" ht="18" customHeight="1" x14ac:dyDescent="0.25">
      <c r="A54" s="15"/>
      <c r="B54" s="15"/>
      <c r="C54" s="15"/>
      <c r="D54" s="93" t="s">
        <v>31</v>
      </c>
      <c r="E54" s="94">
        <f>F10</f>
        <v>0.2</v>
      </c>
      <c r="F54" s="201" t="str">
        <f>IF(B9="","",(SUM(G25:G26)-SUM(F25:F26)))</f>
        <v/>
      </c>
      <c r="G54" s="202"/>
    </row>
    <row r="55" spans="1:21" ht="18" customHeight="1" x14ac:dyDescent="0.25">
      <c r="A55" s="15"/>
      <c r="B55" s="15"/>
      <c r="C55" s="15"/>
      <c r="D55" s="267" t="s">
        <v>32</v>
      </c>
      <c r="E55" s="268"/>
      <c r="F55" s="201" t="str">
        <f>IF(B9="","",(G50+SUM(G13:G48)))</f>
        <v/>
      </c>
      <c r="G55" s="202"/>
    </row>
    <row r="56" spans="1:21" ht="18" customHeight="1" thickBot="1" x14ac:dyDescent="0.3">
      <c r="A56" s="15"/>
      <c r="B56" s="15"/>
      <c r="C56" s="15"/>
      <c r="D56" s="269" t="s">
        <v>33</v>
      </c>
      <c r="E56" s="270"/>
      <c r="F56" s="232" t="str">
        <f>IF(B9="","",F55/B9)</f>
        <v/>
      </c>
      <c r="G56" s="233"/>
    </row>
    <row r="57" spans="1:21" ht="8.4499999999999993" customHeight="1" thickTop="1" thickBot="1" x14ac:dyDescent="0.3">
      <c r="A57" s="242"/>
      <c r="B57" s="242"/>
      <c r="C57" s="242"/>
      <c r="D57" s="242"/>
      <c r="E57" s="242"/>
      <c r="F57" s="242"/>
      <c r="G57" s="242"/>
    </row>
    <row r="58" spans="1:21" ht="17.25" thickTop="1" thickBot="1" x14ac:dyDescent="0.3">
      <c r="A58" s="256" t="s">
        <v>9</v>
      </c>
      <c r="B58" s="257"/>
      <c r="C58" s="257"/>
      <c r="D58" s="257"/>
      <c r="E58" s="257"/>
      <c r="F58" s="257"/>
      <c r="G58" s="258"/>
    </row>
    <row r="59" spans="1:21" ht="30.75" customHeight="1" thickTop="1" x14ac:dyDescent="0.25">
      <c r="A59" s="97" t="s">
        <v>10</v>
      </c>
      <c r="B59" s="203"/>
      <c r="C59" s="204"/>
      <c r="D59" s="95" t="s">
        <v>11</v>
      </c>
      <c r="E59" s="226"/>
      <c r="F59" s="227"/>
      <c r="G59" s="228"/>
    </row>
    <row r="60" spans="1:21" ht="35.25" customHeight="1" x14ac:dyDescent="0.25">
      <c r="A60" s="98" t="s">
        <v>12</v>
      </c>
      <c r="B60" s="205"/>
      <c r="C60" s="206"/>
      <c r="D60" s="96" t="s">
        <v>18</v>
      </c>
      <c r="E60" s="229"/>
      <c r="F60" s="230"/>
      <c r="G60" s="231"/>
    </row>
    <row r="61" spans="1:21" s="7" customFormat="1" ht="33" customHeight="1" x14ac:dyDescent="0.25">
      <c r="A61" s="99" t="s">
        <v>13</v>
      </c>
      <c r="B61" s="196"/>
      <c r="C61" s="197"/>
      <c r="D61" s="197"/>
      <c r="E61" s="197"/>
      <c r="F61" s="197"/>
      <c r="G61" s="198"/>
      <c r="H61" s="8"/>
      <c r="I61" s="8"/>
      <c r="J61" s="50"/>
      <c r="K61" s="50"/>
      <c r="L61" s="50"/>
      <c r="M61" s="50"/>
      <c r="N61" s="50"/>
      <c r="O61" s="50"/>
      <c r="P61" s="50"/>
      <c r="Q61" s="50"/>
    </row>
    <row r="62" spans="1:21" ht="33.75" customHeight="1" thickBot="1" x14ac:dyDescent="0.3">
      <c r="A62" s="100" t="s">
        <v>75</v>
      </c>
      <c r="B62" s="223"/>
      <c r="C62" s="224"/>
      <c r="D62" s="224"/>
      <c r="E62" s="224"/>
      <c r="F62" s="224"/>
      <c r="G62" s="225"/>
    </row>
    <row r="63" spans="1:21" ht="62.45" customHeight="1" thickTop="1" thickBot="1" x14ac:dyDescent="0.3">
      <c r="A63" s="101" t="s">
        <v>17</v>
      </c>
      <c r="B63" s="240"/>
      <c r="C63" s="240"/>
      <c r="D63" s="240"/>
      <c r="E63" s="240"/>
      <c r="F63" s="240"/>
      <c r="G63" s="241"/>
      <c r="H63" s="10"/>
      <c r="I63" s="10"/>
      <c r="S63" s="52"/>
      <c r="T63" s="52"/>
      <c r="U63" s="52"/>
    </row>
    <row r="64" spans="1:21" ht="7.9" customHeight="1" thickTop="1" x14ac:dyDescent="0.25">
      <c r="A64" s="242"/>
      <c r="B64" s="242"/>
      <c r="C64" s="242"/>
      <c r="D64" s="242"/>
      <c r="E64" s="242"/>
      <c r="F64" s="242"/>
      <c r="G64" s="242"/>
      <c r="H64" s="10"/>
      <c r="I64" s="10"/>
      <c r="S64" s="52"/>
      <c r="T64" s="52"/>
      <c r="U64" s="52"/>
    </row>
    <row r="65" spans="1:23" ht="15.75" thickBot="1" x14ac:dyDescent="0.3">
      <c r="A65" s="237" t="s">
        <v>16</v>
      </c>
      <c r="B65" s="238"/>
      <c r="C65" s="238"/>
      <c r="D65" s="238"/>
      <c r="E65" s="238"/>
      <c r="F65" s="238"/>
      <c r="G65" s="239"/>
      <c r="H65" s="10"/>
      <c r="I65" s="10"/>
      <c r="S65" s="52"/>
      <c r="T65" s="52"/>
      <c r="U65" s="52"/>
    </row>
    <row r="66" spans="1:23" ht="27" customHeight="1" thickTop="1" x14ac:dyDescent="0.25">
      <c r="A66" s="245" t="s">
        <v>132</v>
      </c>
      <c r="B66" s="245"/>
      <c r="C66" s="245"/>
      <c r="D66" s="245"/>
      <c r="E66" s="245"/>
      <c r="F66" s="245"/>
      <c r="G66" s="245"/>
      <c r="H66" s="10"/>
      <c r="I66" s="10"/>
      <c r="P66" s="61" t="s">
        <v>57</v>
      </c>
      <c r="Q66" s="62" t="s">
        <v>61</v>
      </c>
      <c r="R66" s="50" t="s">
        <v>97</v>
      </c>
      <c r="S66" s="53"/>
      <c r="T66" s="54"/>
      <c r="U66" s="52"/>
      <c r="V66" s="46"/>
      <c r="W66" s="47"/>
    </row>
    <row r="67" spans="1:23" s="7" customFormat="1" ht="27" customHeight="1" x14ac:dyDescent="0.25">
      <c r="A67" s="54"/>
      <c r="B67" s="244"/>
      <c r="C67" s="244"/>
      <c r="D67" s="54"/>
      <c r="E67" s="243"/>
      <c r="F67" s="243"/>
      <c r="G67" s="243"/>
      <c r="H67" s="10"/>
      <c r="I67" s="10"/>
      <c r="J67" s="50"/>
      <c r="K67" s="50"/>
      <c r="L67" s="50"/>
      <c r="M67" s="50"/>
      <c r="N67" s="50"/>
      <c r="O67" s="50"/>
      <c r="P67" s="61" t="s">
        <v>58</v>
      </c>
      <c r="Q67" s="63" t="s">
        <v>62</v>
      </c>
      <c r="R67" s="50" t="s">
        <v>90</v>
      </c>
      <c r="S67" s="53"/>
      <c r="T67" s="54"/>
      <c r="U67" s="52"/>
      <c r="V67" s="48"/>
      <c r="W67" s="49"/>
    </row>
    <row r="68" spans="1:23" s="7" customFormat="1" ht="27" customHeight="1" x14ac:dyDescent="0.25">
      <c r="A68" s="54"/>
      <c r="B68" s="244"/>
      <c r="C68" s="244"/>
      <c r="D68" s="54"/>
      <c r="E68" s="243"/>
      <c r="F68" s="243"/>
      <c r="G68" s="243"/>
      <c r="H68" s="10"/>
      <c r="I68" s="10"/>
      <c r="J68" s="50"/>
      <c r="K68" s="50"/>
      <c r="L68" s="50"/>
      <c r="M68" s="50"/>
      <c r="N68" s="50"/>
      <c r="O68" s="50"/>
      <c r="P68" s="61" t="s">
        <v>101</v>
      </c>
      <c r="Q68" s="63" t="s">
        <v>60</v>
      </c>
      <c r="R68" s="50" t="s">
        <v>91</v>
      </c>
      <c r="S68" s="53"/>
      <c r="T68" s="54"/>
      <c r="U68" s="52"/>
      <c r="V68" s="48"/>
      <c r="W68" s="49"/>
    </row>
    <row r="69" spans="1:23" s="7" customFormat="1" ht="27" customHeight="1" x14ac:dyDescent="0.25">
      <c r="A69" s="54"/>
      <c r="B69" s="103"/>
      <c r="C69" s="103"/>
      <c r="D69" s="54"/>
      <c r="E69" s="102"/>
      <c r="F69" s="102"/>
      <c r="G69" s="102"/>
      <c r="H69" s="10"/>
      <c r="I69" s="10"/>
      <c r="J69" s="50"/>
      <c r="K69" s="50"/>
      <c r="L69" s="50"/>
      <c r="M69" s="50"/>
      <c r="N69" s="50"/>
      <c r="O69" s="50"/>
      <c r="P69" s="61" t="s">
        <v>102</v>
      </c>
      <c r="Q69" s="63" t="s">
        <v>60</v>
      </c>
      <c r="R69" s="50" t="s">
        <v>91</v>
      </c>
      <c r="S69" s="53"/>
      <c r="T69" s="54"/>
      <c r="U69" s="52"/>
      <c r="V69" s="48"/>
      <c r="W69" s="49"/>
    </row>
    <row r="70" spans="1:23" ht="27" customHeight="1" x14ac:dyDescent="0.25">
      <c r="A70" s="54"/>
      <c r="B70" s="244"/>
      <c r="C70" s="244"/>
      <c r="D70" s="54"/>
      <c r="E70" s="243"/>
      <c r="F70" s="243"/>
      <c r="G70" s="243"/>
      <c r="H70" s="10"/>
      <c r="I70" s="10"/>
      <c r="P70" s="61" t="s">
        <v>59</v>
      </c>
      <c r="Q70" s="63" t="s">
        <v>14</v>
      </c>
      <c r="R70" s="50" t="s">
        <v>92</v>
      </c>
      <c r="S70" s="53"/>
      <c r="T70" s="54"/>
      <c r="U70" s="52"/>
      <c r="V70" s="48"/>
      <c r="W70" s="49"/>
    </row>
    <row r="71" spans="1:23" ht="19.5" customHeight="1" x14ac:dyDescent="0.25">
      <c r="A71" s="52"/>
      <c r="B71" s="52"/>
      <c r="C71" s="52"/>
      <c r="D71" s="52"/>
      <c r="E71" s="55"/>
      <c r="F71" s="56"/>
      <c r="G71" s="56"/>
      <c r="H71" s="10"/>
      <c r="I71" s="10"/>
      <c r="P71" s="64" t="s">
        <v>65</v>
      </c>
      <c r="Q71" s="63" t="s">
        <v>15</v>
      </c>
      <c r="R71" s="50" t="s">
        <v>93</v>
      </c>
      <c r="S71" s="52"/>
      <c r="T71" s="52"/>
      <c r="U71" s="52"/>
    </row>
    <row r="72" spans="1:23" ht="60" x14ac:dyDescent="0.25">
      <c r="H72" s="10"/>
      <c r="I72" s="10"/>
      <c r="P72" s="64" t="s">
        <v>66</v>
      </c>
      <c r="Q72" s="63" t="s">
        <v>64</v>
      </c>
      <c r="R72" s="50" t="s">
        <v>94</v>
      </c>
      <c r="S72" s="52"/>
      <c r="T72" s="52"/>
      <c r="U72" s="52"/>
    </row>
    <row r="73" spans="1:23" ht="60" x14ac:dyDescent="0.25">
      <c r="H73" s="10"/>
      <c r="I73" s="10"/>
      <c r="P73" s="64" t="s">
        <v>134</v>
      </c>
      <c r="Q73" s="63" t="s">
        <v>63</v>
      </c>
      <c r="R73" s="50" t="s">
        <v>135</v>
      </c>
    </row>
    <row r="74" spans="1:23" ht="60" x14ac:dyDescent="0.25">
      <c r="H74" s="10"/>
      <c r="I74" s="10"/>
      <c r="P74" s="64" t="s">
        <v>136</v>
      </c>
      <c r="Q74" s="63" t="s">
        <v>69</v>
      </c>
      <c r="R74" s="50" t="s">
        <v>137</v>
      </c>
    </row>
  </sheetData>
  <sheetProtection algorithmName="SHA-512" hashValue="6XV3Qjv5I5fkiYDXzt9qUJcOCqwOgrt9duWb/1/+TTNKNwLMFOX3TE/i+j6Cno4fwDVVHNuOEuCG9HuIKI67ZQ==" saltValue="QtERw/3Iks+u+eylv9bjGw==" spinCount="100000" sheet="1" selectLockedCells="1"/>
  <mergeCells count="74">
    <mergeCell ref="A4:G4"/>
    <mergeCell ref="E5:G5"/>
    <mergeCell ref="E6:G6"/>
    <mergeCell ref="A58:G58"/>
    <mergeCell ref="A57:G57"/>
    <mergeCell ref="D52:E52"/>
    <mergeCell ref="D55:E55"/>
    <mergeCell ref="D56:E56"/>
    <mergeCell ref="C22:D22"/>
    <mergeCell ref="C28:D28"/>
    <mergeCell ref="A42:A46"/>
    <mergeCell ref="B5:C5"/>
    <mergeCell ref="B6:C6"/>
    <mergeCell ref="C37:D37"/>
    <mergeCell ref="C38:D38"/>
    <mergeCell ref="F9:G9"/>
    <mergeCell ref="A1:G1"/>
    <mergeCell ref="A13:A14"/>
    <mergeCell ref="A28:A33"/>
    <mergeCell ref="A16:A23"/>
    <mergeCell ref="A35:A40"/>
    <mergeCell ref="A3:G3"/>
    <mergeCell ref="E7:G7"/>
    <mergeCell ref="C14:D14"/>
    <mergeCell ref="C16:D16"/>
    <mergeCell ref="C23:D23"/>
    <mergeCell ref="C17:D17"/>
    <mergeCell ref="C18:D18"/>
    <mergeCell ref="C19:D19"/>
    <mergeCell ref="C20:D20"/>
    <mergeCell ref="C21:D21"/>
    <mergeCell ref="A2:G2"/>
    <mergeCell ref="A65:G65"/>
    <mergeCell ref="B63:G63"/>
    <mergeCell ref="A64:G64"/>
    <mergeCell ref="E70:G70"/>
    <mergeCell ref="B67:C67"/>
    <mergeCell ref="B68:C68"/>
    <mergeCell ref="B70:C70"/>
    <mergeCell ref="E67:G67"/>
    <mergeCell ref="E68:G68"/>
    <mergeCell ref="A66:G66"/>
    <mergeCell ref="B62:G62"/>
    <mergeCell ref="E59:G59"/>
    <mergeCell ref="E60:G60"/>
    <mergeCell ref="C31:D31"/>
    <mergeCell ref="C32:D32"/>
    <mergeCell ref="C33:D33"/>
    <mergeCell ref="F55:G55"/>
    <mergeCell ref="F56:G56"/>
    <mergeCell ref="A52:B53"/>
    <mergeCell ref="C35:D35"/>
    <mergeCell ref="C36:D36"/>
    <mergeCell ref="C40:D40"/>
    <mergeCell ref="C42:D42"/>
    <mergeCell ref="C43:D43"/>
    <mergeCell ref="C39:D39"/>
    <mergeCell ref="C44:D44"/>
    <mergeCell ref="B7:C7"/>
    <mergeCell ref="C11:D11"/>
    <mergeCell ref="C13:D13"/>
    <mergeCell ref="C29:D29"/>
    <mergeCell ref="C30:D30"/>
    <mergeCell ref="C45:D45"/>
    <mergeCell ref="C46:D46"/>
    <mergeCell ref="C48:D48"/>
    <mergeCell ref="A50:B50"/>
    <mergeCell ref="C50:E50"/>
    <mergeCell ref="B61:G61"/>
    <mergeCell ref="F52:G52"/>
    <mergeCell ref="F53:G53"/>
    <mergeCell ref="F54:G54"/>
    <mergeCell ref="B59:C59"/>
    <mergeCell ref="B60:C60"/>
  </mergeCells>
  <phoneticPr fontId="29" type="noConversion"/>
  <dataValidations count="6">
    <dataValidation type="list" allowBlank="1" showInputMessage="1" showErrorMessage="1" errorTitle="Donnée incorrecte" error="Merci de bien vouloir sélectionner un horaire dans le menu déroulant ou de contacter le restaurant" sqref="B7:C7" xr:uid="{00000000-0002-0000-0000-000000000000}">
      <formula1>$L$3:$L$16</formula1>
    </dataValidation>
    <dataValidation type="list" allowBlank="1" showInputMessage="1" showErrorMessage="1" sqref="E7:G7" xr:uid="{00000000-0002-0000-0000-000001000000}">
      <formula1>$L$3:$L$18</formula1>
    </dataValidation>
    <dataValidation type="whole" allowBlank="1" showInputMessage="1" showErrorMessage="1" errorTitle="ERREUR" error="Merci de bien vouloir nous contacter pour toute demande concernant plus de 50 personnes." sqref="B9" xr:uid="{00000000-0002-0000-0000-000002000000}">
      <formula1>1</formula1>
      <formula2>50</formula2>
    </dataValidation>
    <dataValidation type="list" allowBlank="1" showInputMessage="1" showErrorMessage="1" errorTitle="Donnée incorrecte" error="Merci de bien vouloir sélectionner une valeur dans le menu déroulant" sqref="B48" xr:uid="{00000000-0002-0000-0000-000003000000}">
      <formula1>$K$4:$K$5</formula1>
    </dataValidation>
    <dataValidation type="date" operator="notEqual" allowBlank="1" showInputMessage="1" showErrorMessage="1" error="La date doit être au format jj/mm/aaaa." sqref="B5:C5" xr:uid="{00000000-0002-0000-0000-000005000000}">
      <formula1>367</formula1>
    </dataValidation>
    <dataValidation type="list" allowBlank="1" showInputMessage="1" showErrorMessage="1" sqref="D9" xr:uid="{00000000-0002-0000-0000-000004000000}">
      <formula1>$P$66:$P$74</formula1>
    </dataValidation>
  </dataValidations>
  <hyperlinks>
    <hyperlink ref="Q70" r:id="rId1" xr:uid="{00000000-0004-0000-0000-000000000000}"/>
    <hyperlink ref="Q68" r:id="rId2" xr:uid="{00000000-0004-0000-0000-000001000000}"/>
    <hyperlink ref="Q66" r:id="rId3" xr:uid="{00000000-0004-0000-0000-000002000000}"/>
    <hyperlink ref="Q67" r:id="rId4" xr:uid="{00000000-0004-0000-0000-000003000000}"/>
    <hyperlink ref="Q72" r:id="rId5" xr:uid="{00000000-0004-0000-0000-000005000000}"/>
    <hyperlink ref="Q71" r:id="rId6" xr:uid="{00000000-0004-0000-0000-000006000000}"/>
    <hyperlink ref="Q69" r:id="rId7" xr:uid="{00000000-0004-0000-0000-000008000000}"/>
    <hyperlink ref="Q74" r:id="rId8" xr:uid="{E05C4582-32A2-40F5-B4DD-E0FCCB138443}"/>
    <hyperlink ref="Q73" r:id="rId9" xr:uid="{B2F6B6C9-DE05-46C0-84D2-E7D4413E9C44}"/>
  </hyperlinks>
  <printOptions horizontalCentered="1" verticalCentered="1"/>
  <pageMargins left="0" right="0" top="0" bottom="0" header="0" footer="0"/>
  <pageSetup paperSize="9" scale="54" orientation="portrait" r:id="rId10"/>
  <headerFooter>
    <oddFooter>&amp;L&amp;1#&amp;"Calibri"&amp;10&amp;KA80000Interne</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4"/>
  <sheetViews>
    <sheetView topLeftCell="A13" zoomScale="75" zoomScaleNormal="75" workbookViewId="0">
      <selection activeCell="H31" sqref="H31"/>
    </sheetView>
  </sheetViews>
  <sheetFormatPr baseColWidth="10" defaultColWidth="11.5703125" defaultRowHeight="15" x14ac:dyDescent="0.25"/>
  <cols>
    <col min="1" max="1" width="42.85546875" style="10" customWidth="1"/>
    <col min="2" max="2" width="15.140625" style="10" customWidth="1"/>
    <col min="3" max="3" width="26.85546875" style="10" customWidth="1"/>
    <col min="4" max="4" width="40.85546875" style="10" customWidth="1"/>
    <col min="5" max="5" width="15.140625" style="188" customWidth="1"/>
    <col min="6" max="6" width="23.140625" style="189" customWidth="1"/>
    <col min="7" max="7" width="22.140625" style="189" customWidth="1"/>
    <col min="8" max="15" width="11.5703125" style="10"/>
    <col min="16" max="16" width="26.28515625" style="10" customWidth="1"/>
    <col min="17" max="17" width="25.140625" style="10" customWidth="1"/>
    <col min="18" max="18" width="23.42578125" style="10" customWidth="1"/>
    <col min="19" max="16384" width="11.5703125" style="10"/>
  </cols>
  <sheetData>
    <row r="1" spans="1:16" ht="97.5" customHeight="1" thickTop="1" thickBot="1" x14ac:dyDescent="0.3">
      <c r="A1" s="345" t="s">
        <v>103</v>
      </c>
      <c r="B1" s="346"/>
      <c r="C1" s="346"/>
      <c r="D1" s="346"/>
      <c r="E1" s="346"/>
      <c r="F1" s="346"/>
      <c r="G1" s="347"/>
    </row>
    <row r="2" spans="1:16" ht="97.5" customHeight="1" thickTop="1" x14ac:dyDescent="0.25">
      <c r="A2" s="252" t="str">
        <f>IF(B5&gt;DATE(2020,9,30),O2,P2)</f>
        <v>Tarif en vigueur à compter du 1er octobre 2020</v>
      </c>
      <c r="B2" s="252"/>
      <c r="C2" s="252"/>
      <c r="D2" s="252"/>
      <c r="E2" s="252"/>
      <c r="F2" s="252"/>
      <c r="G2" s="252"/>
      <c r="O2" s="10" t="s">
        <v>127</v>
      </c>
      <c r="P2" s="10" t="s">
        <v>128</v>
      </c>
    </row>
    <row r="3" spans="1:16" ht="179.25" customHeight="1" thickBot="1" x14ac:dyDescent="0.3">
      <c r="A3" s="252" t="s">
        <v>126</v>
      </c>
      <c r="B3" s="252"/>
      <c r="C3" s="252"/>
      <c r="D3" s="252"/>
      <c r="E3" s="252"/>
      <c r="F3" s="252"/>
      <c r="G3" s="252"/>
      <c r="L3" s="10" t="s">
        <v>51</v>
      </c>
      <c r="O3" s="191" t="s">
        <v>124</v>
      </c>
      <c r="P3" s="192" t="s">
        <v>125</v>
      </c>
    </row>
    <row r="4" spans="1:16" ht="17.25" thickTop="1" thickBot="1" x14ac:dyDescent="0.3">
      <c r="A4" s="301" t="s">
        <v>8</v>
      </c>
      <c r="B4" s="302"/>
      <c r="C4" s="302"/>
      <c r="D4" s="302"/>
      <c r="E4" s="302"/>
      <c r="F4" s="302"/>
      <c r="G4" s="303"/>
      <c r="K4" s="108" t="s">
        <v>70</v>
      </c>
      <c r="L4" s="10" t="s">
        <v>40</v>
      </c>
      <c r="N4" s="10">
        <v>6</v>
      </c>
      <c r="O4" s="191">
        <v>12.88</v>
      </c>
      <c r="P4" s="191">
        <v>12.5</v>
      </c>
    </row>
    <row r="5" spans="1:16" ht="47.25" customHeight="1" thickTop="1" x14ac:dyDescent="0.25">
      <c r="A5" s="109" t="s">
        <v>19</v>
      </c>
      <c r="B5" s="272">
        <v>44105</v>
      </c>
      <c r="C5" s="273"/>
      <c r="D5" s="110" t="s">
        <v>20</v>
      </c>
      <c r="E5" s="348"/>
      <c r="F5" s="349"/>
      <c r="G5" s="350"/>
      <c r="K5" s="108" t="s">
        <v>71</v>
      </c>
      <c r="L5" s="10" t="s">
        <v>41</v>
      </c>
      <c r="N5" s="10">
        <v>16</v>
      </c>
      <c r="O5" s="191">
        <v>2.58</v>
      </c>
      <c r="P5" s="191">
        <v>2.5</v>
      </c>
    </row>
    <row r="6" spans="1:16" ht="43.5" customHeight="1" x14ac:dyDescent="0.25">
      <c r="A6" s="111" t="s">
        <v>24</v>
      </c>
      <c r="B6" s="274"/>
      <c r="C6" s="275"/>
      <c r="D6" s="112" t="s">
        <v>27</v>
      </c>
      <c r="E6" s="342"/>
      <c r="F6" s="343"/>
      <c r="G6" s="344"/>
      <c r="L6" s="10" t="s">
        <v>42</v>
      </c>
      <c r="N6" s="10">
        <v>26</v>
      </c>
      <c r="O6" s="191">
        <v>41.2</v>
      </c>
      <c r="P6" s="191">
        <v>40</v>
      </c>
    </row>
    <row r="7" spans="1:16" ht="43.5" customHeight="1" thickBot="1" x14ac:dyDescent="0.3">
      <c r="A7" s="113" t="s">
        <v>23</v>
      </c>
      <c r="B7" s="217"/>
      <c r="C7" s="218"/>
      <c r="D7" s="114" t="s">
        <v>72</v>
      </c>
      <c r="E7" s="333"/>
      <c r="F7" s="334"/>
      <c r="G7" s="335"/>
      <c r="L7" s="10" t="s">
        <v>43</v>
      </c>
      <c r="N7" s="10">
        <v>36</v>
      </c>
      <c r="O7" s="191">
        <v>51.5</v>
      </c>
      <c r="P7" s="191">
        <v>50</v>
      </c>
    </row>
    <row r="8" spans="1:16" ht="10.15" customHeight="1" thickTop="1" thickBot="1" x14ac:dyDescent="0.3">
      <c r="A8" s="12"/>
      <c r="B8" s="12"/>
      <c r="C8" s="12"/>
      <c r="D8" s="11"/>
      <c r="E8" s="11"/>
      <c r="F8" s="11"/>
      <c r="G8" s="11"/>
      <c r="L8" s="10" t="s">
        <v>44</v>
      </c>
      <c r="N8" s="10">
        <v>51</v>
      </c>
      <c r="O8" s="191">
        <v>61.8</v>
      </c>
      <c r="P8" s="191">
        <v>60</v>
      </c>
    </row>
    <row r="9" spans="1:16" s="117" customFormat="1" ht="51.75" customHeight="1" thickTop="1" thickBot="1" x14ac:dyDescent="0.3">
      <c r="A9" s="115" t="s">
        <v>25</v>
      </c>
      <c r="B9" s="116">
        <v>10</v>
      </c>
      <c r="C9" s="42" t="s">
        <v>89</v>
      </c>
      <c r="D9" s="57"/>
      <c r="E9" s="43" t="str">
        <f>IF(D9="","","Envoyer à :")</f>
        <v/>
      </c>
      <c r="F9" s="336" t="str">
        <f>IF(D9=0,"",IF(D9=P66,HYPERLINK(Q66),IF(D9=P67,HYPERLINK(Q67),IF(D9=P68,HYPERLINK(Q68),IF(D9=P69,HYPERLINK(Q69),IF(D9=P70,HYPERLINK(Q70),IF(D9=P71,HYPERLINK(Q71),IF(D9=P72,HYPERLINK(Q72),IF(D9=P73,HYPERLINK(Q73),IF(D9=P74,HYPERLINK(Q74),"ERREUR"))))))))))</f>
        <v/>
      </c>
      <c r="G9" s="337"/>
      <c r="H9" s="18"/>
      <c r="I9" s="51"/>
      <c r="L9" s="10" t="s">
        <v>45</v>
      </c>
      <c r="N9" s="117">
        <v>20000000</v>
      </c>
      <c r="O9" s="193">
        <v>309</v>
      </c>
      <c r="P9" s="193">
        <v>300</v>
      </c>
    </row>
    <row r="10" spans="1:16" ht="59.25" customHeight="1" thickTop="1" thickBot="1" x14ac:dyDescent="0.3">
      <c r="A10" s="12"/>
      <c r="B10" s="12"/>
      <c r="C10" s="12"/>
      <c r="D10" s="12"/>
      <c r="E10" s="118">
        <v>0.1</v>
      </c>
      <c r="F10" s="118">
        <v>0.2</v>
      </c>
      <c r="G10" s="12"/>
      <c r="L10" s="10" t="s">
        <v>46</v>
      </c>
    </row>
    <row r="11" spans="1:16" s="124" customFormat="1" ht="27.6" customHeight="1" thickTop="1" thickBot="1" x14ac:dyDescent="0.3">
      <c r="A11" s="119" t="s">
        <v>5</v>
      </c>
      <c r="B11" s="120" t="s">
        <v>4</v>
      </c>
      <c r="C11" s="338" t="s">
        <v>26</v>
      </c>
      <c r="D11" s="339"/>
      <c r="E11" s="121" t="s">
        <v>6</v>
      </c>
      <c r="F11" s="122" t="s">
        <v>34</v>
      </c>
      <c r="G11" s="123" t="s">
        <v>28</v>
      </c>
      <c r="L11" s="10" t="s">
        <v>47</v>
      </c>
    </row>
    <row r="12" spans="1:16" ht="30" customHeight="1" thickTop="1" x14ac:dyDescent="0.25">
      <c r="A12" s="125"/>
      <c r="B12" s="125"/>
      <c r="C12" s="125"/>
      <c r="D12" s="125"/>
      <c r="E12" s="125"/>
      <c r="F12" s="125"/>
      <c r="G12" s="125"/>
      <c r="L12" s="10" t="s">
        <v>48</v>
      </c>
    </row>
    <row r="13" spans="1:16" ht="24" customHeight="1" x14ac:dyDescent="0.25">
      <c r="A13" s="332" t="s">
        <v>0</v>
      </c>
      <c r="B13" s="126"/>
      <c r="C13" s="340" t="s">
        <v>73</v>
      </c>
      <c r="D13" s="341"/>
      <c r="E13" s="127">
        <v>7.52</v>
      </c>
      <c r="F13" s="127" t="str">
        <f>IF(B13="","",(B13*E13))</f>
        <v/>
      </c>
      <c r="G13" s="127" t="str">
        <f>IF(B13="","",F13+(F13*E$10))</f>
        <v/>
      </c>
      <c r="H13" s="127">
        <v>7.52</v>
      </c>
      <c r="I13" s="190">
        <v>7.3</v>
      </c>
      <c r="L13" s="10" t="s">
        <v>52</v>
      </c>
    </row>
    <row r="14" spans="1:16" ht="24" customHeight="1" x14ac:dyDescent="0.25">
      <c r="A14" s="332"/>
      <c r="B14" s="126"/>
      <c r="C14" s="319" t="s">
        <v>74</v>
      </c>
      <c r="D14" s="320"/>
      <c r="E14" s="127">
        <v>0.83</v>
      </c>
      <c r="F14" s="127" t="str">
        <f>IF(B14="","",(B14*E14))</f>
        <v/>
      </c>
      <c r="G14" s="127" t="str">
        <f>IF(B14="","",F14+(F14*E$10))</f>
        <v/>
      </c>
      <c r="H14" s="127">
        <v>0.83</v>
      </c>
      <c r="I14" s="190">
        <v>0.8</v>
      </c>
      <c r="L14" s="10" t="s">
        <v>53</v>
      </c>
    </row>
    <row r="15" spans="1:16" ht="30" customHeight="1" x14ac:dyDescent="0.25">
      <c r="A15" s="128"/>
      <c r="B15" s="129"/>
      <c r="C15" s="130"/>
      <c r="D15" s="130"/>
      <c r="E15" s="130"/>
      <c r="F15" s="130"/>
      <c r="G15" s="130"/>
      <c r="H15" s="182"/>
      <c r="I15" s="190"/>
      <c r="L15" s="10" t="s">
        <v>49</v>
      </c>
    </row>
    <row r="16" spans="1:16" ht="24" customHeight="1" x14ac:dyDescent="0.25">
      <c r="A16" s="332" t="s">
        <v>7</v>
      </c>
      <c r="B16" s="126"/>
      <c r="C16" s="319" t="s">
        <v>35</v>
      </c>
      <c r="D16" s="320"/>
      <c r="E16" s="127"/>
      <c r="F16" s="127" t="str">
        <f t="shared" ref="F16:F23" si="0">IF(B16="","",(B16*E16))</f>
        <v/>
      </c>
      <c r="G16" s="127" t="str">
        <f t="shared" ref="G16:G23" si="1">IF(B16="","",F16+(F16*E$10))</f>
        <v/>
      </c>
      <c r="H16" s="127"/>
      <c r="I16" s="190"/>
      <c r="L16" s="10" t="s">
        <v>50</v>
      </c>
    </row>
    <row r="17" spans="1:12" ht="24" customHeight="1" x14ac:dyDescent="0.25">
      <c r="A17" s="332"/>
      <c r="B17" s="126"/>
      <c r="C17" s="319" t="s">
        <v>108</v>
      </c>
      <c r="D17" s="320"/>
      <c r="E17" s="127">
        <v>1.28</v>
      </c>
      <c r="F17" s="127" t="str">
        <f t="shared" si="0"/>
        <v/>
      </c>
      <c r="G17" s="127" t="str">
        <f t="shared" si="1"/>
        <v/>
      </c>
      <c r="H17" s="127">
        <v>1.28</v>
      </c>
      <c r="I17" s="190">
        <v>1.24</v>
      </c>
      <c r="L17" s="10" t="s">
        <v>54</v>
      </c>
    </row>
    <row r="18" spans="1:12" ht="24" customHeight="1" x14ac:dyDescent="0.25">
      <c r="A18" s="332"/>
      <c r="B18" s="126"/>
      <c r="C18" s="319" t="s">
        <v>36</v>
      </c>
      <c r="D18" s="320"/>
      <c r="E18" s="127">
        <v>1.28</v>
      </c>
      <c r="F18" s="127" t="str">
        <f t="shared" si="0"/>
        <v/>
      </c>
      <c r="G18" s="127" t="str">
        <f t="shared" si="1"/>
        <v/>
      </c>
      <c r="H18" s="127">
        <v>1.28</v>
      </c>
      <c r="I18" s="190">
        <v>1.24</v>
      </c>
      <c r="L18" s="10" t="s">
        <v>55</v>
      </c>
    </row>
    <row r="19" spans="1:12" ht="24" hidden="1" customHeight="1" x14ac:dyDescent="0.25">
      <c r="A19" s="332"/>
      <c r="B19" s="126"/>
      <c r="C19" s="319" t="s">
        <v>37</v>
      </c>
      <c r="D19" s="320"/>
      <c r="E19" s="127">
        <v>2.23</v>
      </c>
      <c r="F19" s="127" t="str">
        <f t="shared" si="0"/>
        <v/>
      </c>
      <c r="G19" s="127" t="str">
        <f t="shared" si="1"/>
        <v/>
      </c>
      <c r="H19" s="127">
        <v>2.23</v>
      </c>
      <c r="I19" s="190">
        <v>2.16</v>
      </c>
    </row>
    <row r="20" spans="1:12" ht="24" customHeight="1" x14ac:dyDescent="0.25">
      <c r="A20" s="332"/>
      <c r="B20" s="126"/>
      <c r="C20" s="319" t="s">
        <v>109</v>
      </c>
      <c r="D20" s="320"/>
      <c r="E20" s="127">
        <v>1.82</v>
      </c>
      <c r="F20" s="127" t="str">
        <f t="shared" si="0"/>
        <v/>
      </c>
      <c r="G20" s="127" t="str">
        <f t="shared" si="1"/>
        <v/>
      </c>
      <c r="H20" s="127">
        <v>1.82</v>
      </c>
      <c r="I20" s="190">
        <v>1.77</v>
      </c>
    </row>
    <row r="21" spans="1:12" ht="24" hidden="1" customHeight="1" x14ac:dyDescent="0.25">
      <c r="A21" s="332"/>
      <c r="B21" s="126"/>
      <c r="C21" s="319" t="s">
        <v>38</v>
      </c>
      <c r="D21" s="320"/>
      <c r="E21" s="127">
        <v>3.83</v>
      </c>
      <c r="F21" s="127" t="str">
        <f t="shared" si="0"/>
        <v/>
      </c>
      <c r="G21" s="127" t="str">
        <f t="shared" si="1"/>
        <v/>
      </c>
      <c r="H21" s="127">
        <v>3.83</v>
      </c>
      <c r="I21" s="190">
        <v>3.71</v>
      </c>
    </row>
    <row r="22" spans="1:12" ht="24" hidden="1" customHeight="1" x14ac:dyDescent="0.25">
      <c r="A22" s="332"/>
      <c r="B22" s="126"/>
      <c r="C22" s="319" t="s">
        <v>99</v>
      </c>
      <c r="D22" s="320"/>
      <c r="E22" s="127">
        <v>3.83</v>
      </c>
      <c r="F22" s="127" t="str">
        <f t="shared" si="0"/>
        <v/>
      </c>
      <c r="G22" s="127" t="str">
        <f t="shared" si="1"/>
        <v/>
      </c>
      <c r="H22" s="127">
        <v>3.83</v>
      </c>
      <c r="I22" s="190">
        <v>3.71</v>
      </c>
    </row>
    <row r="23" spans="1:12" ht="24" hidden="1" customHeight="1" x14ac:dyDescent="0.25">
      <c r="A23" s="332"/>
      <c r="B23" s="126"/>
      <c r="C23" s="319" t="s">
        <v>100</v>
      </c>
      <c r="D23" s="320"/>
      <c r="E23" s="127">
        <v>3.83</v>
      </c>
      <c r="F23" s="127" t="str">
        <f t="shared" si="0"/>
        <v/>
      </c>
      <c r="G23" s="127" t="str">
        <f t="shared" si="1"/>
        <v/>
      </c>
      <c r="H23" s="127">
        <v>3.83</v>
      </c>
      <c r="I23" s="190">
        <v>3.71</v>
      </c>
    </row>
    <row r="24" spans="1:12" ht="30" customHeight="1" thickBot="1" x14ac:dyDescent="0.3">
      <c r="A24" s="131"/>
      <c r="B24" s="132"/>
      <c r="C24" s="133"/>
      <c r="D24" s="134"/>
      <c r="E24" s="135"/>
      <c r="F24" s="136"/>
      <c r="G24" s="136"/>
      <c r="H24" s="135"/>
      <c r="I24" s="190"/>
    </row>
    <row r="25" spans="1:12" ht="27.75" customHeight="1" thickTop="1" thickBot="1" x14ac:dyDescent="0.3">
      <c r="A25" s="137" t="s">
        <v>29</v>
      </c>
      <c r="B25" s="138"/>
      <c r="C25" s="139" t="s">
        <v>56</v>
      </c>
      <c r="D25" s="140"/>
      <c r="E25" s="71"/>
      <c r="F25" s="71"/>
      <c r="G25" s="72"/>
      <c r="H25" s="71"/>
      <c r="I25" s="190"/>
    </row>
    <row r="26" spans="1:12" ht="27.75" customHeight="1" thickTop="1" thickBot="1" x14ac:dyDescent="0.3">
      <c r="A26" s="141"/>
      <c r="B26" s="142"/>
      <c r="C26" s="143"/>
      <c r="D26" s="144"/>
      <c r="E26" s="69"/>
      <c r="F26" s="69" t="str">
        <f>IF(B26="","",(B26*E26))</f>
        <v/>
      </c>
      <c r="G26" s="70" t="str">
        <f>IF(B26="","",F26+(F26*F$10))</f>
        <v/>
      </c>
      <c r="H26" s="69"/>
      <c r="I26" s="190"/>
    </row>
    <row r="27" spans="1:12" ht="8.4499999999999993" customHeight="1" thickTop="1" x14ac:dyDescent="0.25">
      <c r="A27" s="128"/>
      <c r="B27" s="129"/>
      <c r="C27" s="130"/>
      <c r="D27" s="130"/>
      <c r="E27" s="130"/>
      <c r="F27" s="130"/>
      <c r="G27" s="130"/>
      <c r="H27" s="182"/>
      <c r="I27" s="190"/>
    </row>
    <row r="28" spans="1:12" ht="27.75" customHeight="1" x14ac:dyDescent="0.25">
      <c r="A28" s="332" t="s">
        <v>1</v>
      </c>
      <c r="B28" s="126"/>
      <c r="C28" s="319" t="s">
        <v>110</v>
      </c>
      <c r="D28" s="320"/>
      <c r="E28" s="127"/>
      <c r="F28" s="127"/>
      <c r="G28" s="127"/>
      <c r="H28" s="127"/>
      <c r="I28" s="190"/>
    </row>
    <row r="29" spans="1:12" ht="27.75" customHeight="1" x14ac:dyDescent="0.25">
      <c r="A29" s="332"/>
      <c r="B29" s="145"/>
      <c r="C29" s="319" t="s">
        <v>111</v>
      </c>
      <c r="D29" s="320"/>
      <c r="E29" s="146"/>
      <c r="F29" s="146"/>
      <c r="G29" s="146"/>
      <c r="H29" s="146"/>
      <c r="I29" s="190"/>
    </row>
    <row r="30" spans="1:12" ht="27.75" customHeight="1" x14ac:dyDescent="0.25">
      <c r="A30" s="332"/>
      <c r="B30" s="126"/>
      <c r="C30" s="319" t="s">
        <v>104</v>
      </c>
      <c r="D30" s="320"/>
      <c r="E30" s="127">
        <v>1.8</v>
      </c>
      <c r="F30" s="127" t="str">
        <f t="shared" ref="F30:F33" si="2">IF(B30="","",(B30*E30))</f>
        <v/>
      </c>
      <c r="G30" s="127" t="str">
        <f t="shared" ref="G30:G33" si="3">IF(B30="","",F30+(F30*E$10))</f>
        <v/>
      </c>
      <c r="H30" s="127">
        <v>1.8</v>
      </c>
      <c r="I30" s="190">
        <v>1.75</v>
      </c>
    </row>
    <row r="31" spans="1:12" ht="27.75" customHeight="1" x14ac:dyDescent="0.25">
      <c r="A31" s="332"/>
      <c r="B31" s="126"/>
      <c r="C31" s="319" t="s">
        <v>39</v>
      </c>
      <c r="D31" s="320"/>
      <c r="E31" s="127">
        <v>5.82</v>
      </c>
      <c r="F31" s="127" t="str">
        <f t="shared" si="2"/>
        <v/>
      </c>
      <c r="G31" s="127" t="str">
        <f t="shared" si="3"/>
        <v/>
      </c>
      <c r="H31" s="127">
        <v>5.82</v>
      </c>
      <c r="I31" s="190">
        <v>5.65</v>
      </c>
    </row>
    <row r="32" spans="1:12" ht="27.75" customHeight="1" x14ac:dyDescent="0.25">
      <c r="A32" s="332"/>
      <c r="B32" s="126"/>
      <c r="C32" s="319" t="s">
        <v>105</v>
      </c>
      <c r="D32" s="320"/>
      <c r="E32" s="127">
        <v>3.12</v>
      </c>
      <c r="F32" s="127" t="str">
        <f t="shared" si="2"/>
        <v/>
      </c>
      <c r="G32" s="127" t="str">
        <f t="shared" si="3"/>
        <v/>
      </c>
      <c r="H32" s="127">
        <v>3.12</v>
      </c>
      <c r="I32" s="190">
        <v>3.02</v>
      </c>
    </row>
    <row r="33" spans="1:9" ht="27.75" customHeight="1" x14ac:dyDescent="0.25">
      <c r="A33" s="332"/>
      <c r="B33" s="126"/>
      <c r="C33" s="319" t="s">
        <v>106</v>
      </c>
      <c r="D33" s="320"/>
      <c r="E33" s="127">
        <v>3.12</v>
      </c>
      <c r="F33" s="127" t="str">
        <f t="shared" si="2"/>
        <v/>
      </c>
      <c r="G33" s="127" t="str">
        <f t="shared" si="3"/>
        <v/>
      </c>
      <c r="H33" s="127">
        <v>3.12</v>
      </c>
      <c r="I33" s="190">
        <v>3.02</v>
      </c>
    </row>
    <row r="34" spans="1:9" ht="30" customHeight="1" thickBot="1" x14ac:dyDescent="0.3">
      <c r="A34" s="147"/>
      <c r="B34" s="148"/>
      <c r="C34" s="149"/>
      <c r="D34" s="149"/>
      <c r="E34" s="149"/>
      <c r="F34" s="149"/>
      <c r="G34" s="149"/>
      <c r="H34" s="149"/>
      <c r="I34" s="190"/>
    </row>
    <row r="35" spans="1:9" ht="27.75" customHeight="1" thickTop="1" x14ac:dyDescent="0.25">
      <c r="A35" s="314" t="s">
        <v>2</v>
      </c>
      <c r="B35" s="150"/>
      <c r="C35" s="317" t="s">
        <v>112</v>
      </c>
      <c r="D35" s="318"/>
      <c r="E35" s="151">
        <v>10</v>
      </c>
      <c r="F35" s="151" t="str">
        <f t="shared" ref="F35:F40" si="4">IF(B35="","",(B35*E35))</f>
        <v/>
      </c>
      <c r="G35" s="152" t="str">
        <f t="shared" ref="G35:G40" si="5">IF(B35="","",F35+(F35*E$10))</f>
        <v/>
      </c>
      <c r="H35" s="151">
        <v>10</v>
      </c>
      <c r="I35" s="190">
        <v>9.6999999999999993</v>
      </c>
    </row>
    <row r="36" spans="1:9" ht="27.75" customHeight="1" x14ac:dyDescent="0.25">
      <c r="A36" s="315"/>
      <c r="B36" s="126"/>
      <c r="C36" s="319" t="s">
        <v>113</v>
      </c>
      <c r="D36" s="320"/>
      <c r="E36" s="127">
        <v>9.3699999999999992</v>
      </c>
      <c r="F36" s="127" t="str">
        <f t="shared" si="4"/>
        <v/>
      </c>
      <c r="G36" s="153" t="str">
        <f t="shared" si="5"/>
        <v/>
      </c>
      <c r="H36" s="127">
        <v>9.3699999999999992</v>
      </c>
      <c r="I36" s="190">
        <v>9.09</v>
      </c>
    </row>
    <row r="37" spans="1:9" ht="27.75" customHeight="1" x14ac:dyDescent="0.25">
      <c r="A37" s="315"/>
      <c r="B37" s="126"/>
      <c r="C37" s="319" t="s">
        <v>114</v>
      </c>
      <c r="D37" s="320"/>
      <c r="E37" s="127">
        <v>20.6</v>
      </c>
      <c r="F37" s="127" t="str">
        <f t="shared" si="4"/>
        <v/>
      </c>
      <c r="G37" s="153" t="str">
        <f t="shared" si="5"/>
        <v/>
      </c>
      <c r="H37" s="127">
        <v>20.6</v>
      </c>
      <c r="I37" s="190">
        <v>20</v>
      </c>
    </row>
    <row r="38" spans="1:9" ht="27.75" customHeight="1" x14ac:dyDescent="0.25">
      <c r="A38" s="315"/>
      <c r="B38" s="126"/>
      <c r="C38" s="319" t="s">
        <v>115</v>
      </c>
      <c r="D38" s="320"/>
      <c r="E38" s="127">
        <v>43.26</v>
      </c>
      <c r="F38" s="127" t="str">
        <f t="shared" si="4"/>
        <v/>
      </c>
      <c r="G38" s="153" t="str">
        <f t="shared" si="5"/>
        <v/>
      </c>
      <c r="H38" s="127">
        <v>43.26</v>
      </c>
      <c r="I38" s="190">
        <v>42</v>
      </c>
    </row>
    <row r="39" spans="1:9" ht="27.75" customHeight="1" x14ac:dyDescent="0.25">
      <c r="A39" s="315"/>
      <c r="B39" s="126"/>
      <c r="C39" s="319" t="s">
        <v>116</v>
      </c>
      <c r="D39" s="320"/>
      <c r="E39" s="127">
        <v>36.049999999999997</v>
      </c>
      <c r="F39" s="127" t="str">
        <f t="shared" si="4"/>
        <v/>
      </c>
      <c r="G39" s="153" t="str">
        <f t="shared" si="5"/>
        <v/>
      </c>
      <c r="H39" s="127">
        <v>36.049999999999997</v>
      </c>
      <c r="I39" s="190">
        <v>35</v>
      </c>
    </row>
    <row r="40" spans="1:9" ht="27.75" customHeight="1" thickBot="1" x14ac:dyDescent="0.3">
      <c r="A40" s="315"/>
      <c r="B40" s="126"/>
      <c r="C40" s="321" t="s">
        <v>117</v>
      </c>
      <c r="D40" s="322"/>
      <c r="E40" s="154">
        <v>46.35</v>
      </c>
      <c r="F40" s="127" t="str">
        <f t="shared" si="4"/>
        <v/>
      </c>
      <c r="G40" s="153" t="str">
        <f t="shared" si="5"/>
        <v/>
      </c>
      <c r="H40" s="154">
        <v>46.35</v>
      </c>
      <c r="I40" s="190">
        <v>45</v>
      </c>
    </row>
    <row r="41" spans="1:9" ht="7.9" customHeight="1" thickTop="1" thickBot="1" x14ac:dyDescent="0.3">
      <c r="A41" s="155"/>
      <c r="B41" s="156"/>
      <c r="C41" s="157"/>
      <c r="D41" s="157"/>
      <c r="E41" s="157"/>
      <c r="F41" s="157"/>
      <c r="G41" s="157"/>
      <c r="H41" s="162"/>
      <c r="I41" s="190"/>
    </row>
    <row r="42" spans="1:9" ht="27.75" customHeight="1" thickTop="1" x14ac:dyDescent="0.25">
      <c r="A42" s="314" t="s">
        <v>3</v>
      </c>
      <c r="B42" s="150"/>
      <c r="C42" s="317" t="s">
        <v>118</v>
      </c>
      <c r="D42" s="318"/>
      <c r="E42" s="151">
        <v>20.6</v>
      </c>
      <c r="F42" s="151" t="str">
        <f>IF(B42="","",(B42*E42))</f>
        <v/>
      </c>
      <c r="G42" s="152" t="str">
        <f t="shared" ref="G42:G48" si="6">IF(B42="","",F42+(F42*E$10))</f>
        <v/>
      </c>
      <c r="H42" s="151">
        <v>20.6</v>
      </c>
      <c r="I42" s="190">
        <v>20</v>
      </c>
    </row>
    <row r="43" spans="1:9" ht="27.75" customHeight="1" x14ac:dyDescent="0.25">
      <c r="A43" s="315"/>
      <c r="B43" s="126"/>
      <c r="C43" s="319" t="s">
        <v>119</v>
      </c>
      <c r="D43" s="320"/>
      <c r="E43" s="127">
        <v>28.84</v>
      </c>
      <c r="F43" s="127" t="str">
        <f>IF(B43="","",(B43*E43))</f>
        <v/>
      </c>
      <c r="G43" s="153" t="str">
        <f t="shared" si="6"/>
        <v/>
      </c>
      <c r="H43" s="127">
        <v>28.84</v>
      </c>
      <c r="I43" s="190">
        <v>28</v>
      </c>
    </row>
    <row r="44" spans="1:9" ht="27.75" customHeight="1" x14ac:dyDescent="0.25">
      <c r="A44" s="315"/>
      <c r="B44" s="126"/>
      <c r="C44" s="319" t="s">
        <v>120</v>
      </c>
      <c r="D44" s="320"/>
      <c r="E44" s="127">
        <v>44.29</v>
      </c>
      <c r="F44" s="127" t="str">
        <f>IF(B44="","",(B44*E44))</f>
        <v/>
      </c>
      <c r="G44" s="153" t="str">
        <f t="shared" si="6"/>
        <v/>
      </c>
      <c r="H44" s="127">
        <v>44.29</v>
      </c>
      <c r="I44" s="190">
        <v>43</v>
      </c>
    </row>
    <row r="45" spans="1:9" ht="27.75" customHeight="1" x14ac:dyDescent="0.25">
      <c r="A45" s="315"/>
      <c r="B45" s="126"/>
      <c r="C45" s="319" t="s">
        <v>121</v>
      </c>
      <c r="D45" s="320"/>
      <c r="E45" s="127">
        <v>48.41</v>
      </c>
      <c r="F45" s="127" t="str">
        <f>IF(B45="","",(B45*E45))</f>
        <v/>
      </c>
      <c r="G45" s="153" t="str">
        <f t="shared" si="6"/>
        <v/>
      </c>
      <c r="H45" s="127">
        <v>48.41</v>
      </c>
      <c r="I45" s="190">
        <v>47</v>
      </c>
    </row>
    <row r="46" spans="1:9" ht="27.75" customHeight="1" thickBot="1" x14ac:dyDescent="0.3">
      <c r="A46" s="316"/>
      <c r="B46" s="158"/>
      <c r="C46" s="321" t="s">
        <v>122</v>
      </c>
      <c r="D46" s="322"/>
      <c r="E46" s="154">
        <v>53.56</v>
      </c>
      <c r="F46" s="154" t="str">
        <f>IF(B46="","",(B46*E46))</f>
        <v/>
      </c>
      <c r="G46" s="159" t="str">
        <f t="shared" si="6"/>
        <v/>
      </c>
      <c r="H46" s="154">
        <v>53.56</v>
      </c>
      <c r="I46" s="190">
        <v>52</v>
      </c>
    </row>
    <row r="47" spans="1:9" ht="7.9" customHeight="1" thickTop="1" thickBot="1" x14ac:dyDescent="0.3">
      <c r="A47" s="155"/>
      <c r="B47" s="156"/>
      <c r="C47" s="157"/>
      <c r="D47" s="157"/>
      <c r="E47" s="157"/>
      <c r="F47" s="157"/>
      <c r="G47" s="157"/>
      <c r="H47" s="162"/>
      <c r="I47" s="190"/>
    </row>
    <row r="48" spans="1:9" ht="27.75" customHeight="1" thickTop="1" thickBot="1" x14ac:dyDescent="0.3">
      <c r="A48" s="160" t="s">
        <v>21</v>
      </c>
      <c r="B48" s="161"/>
      <c r="C48" s="323" t="s">
        <v>22</v>
      </c>
      <c r="D48" s="324"/>
      <c r="E48" s="71">
        <v>0.65</v>
      </c>
      <c r="F48" s="71" t="str">
        <f>IF(B48="Oui",(E48*B9),"")</f>
        <v/>
      </c>
      <c r="G48" s="72" t="str">
        <f t="shared" si="6"/>
        <v/>
      </c>
      <c r="H48" s="71">
        <v>0.65</v>
      </c>
      <c r="I48" s="190">
        <v>0.63</v>
      </c>
    </row>
    <row r="49" spans="1:21" ht="7.9" customHeight="1" thickTop="1" thickBot="1" x14ac:dyDescent="0.3">
      <c r="A49" s="155"/>
      <c r="B49" s="155"/>
      <c r="C49" s="155"/>
      <c r="D49" s="155"/>
      <c r="E49" s="155"/>
      <c r="F49" s="155"/>
      <c r="G49" s="155"/>
    </row>
    <row r="50" spans="1:21" ht="94.5" customHeight="1" thickTop="1" thickBot="1" x14ac:dyDescent="0.3">
      <c r="A50" s="325" t="s">
        <v>123</v>
      </c>
      <c r="B50" s="326"/>
      <c r="C50" s="327" t="s">
        <v>107</v>
      </c>
      <c r="D50" s="326"/>
      <c r="E50" s="328"/>
      <c r="F50" s="163">
        <f>IF(B9="","",4+(IF(B9&lt;N4,O4,IF(AND(N3&lt;=B9,B9&lt;N5),O5*B9,IF(AND(N6&gt;B9,B9&gt;=N5),O6,IF(AND(N7&gt;B9,B9&gt;=N6),O7,IF(AND(N8&gt;B9,B9&gt;=N7),O8,IF(AND(N9&gt;B9,B9&gt;=N8),O9,"ERREUR"))))))))</f>
        <v>29.8</v>
      </c>
      <c r="G50" s="164">
        <f>IF(B9="","",(F50+(E$10*F50)))</f>
        <v>32.78</v>
      </c>
    </row>
    <row r="51" spans="1:21" ht="8.4499999999999993" customHeight="1" thickTop="1" thickBot="1" x14ac:dyDescent="0.3">
      <c r="A51" s="165"/>
      <c r="B51" s="165"/>
      <c r="C51" s="165"/>
      <c r="D51" s="165"/>
      <c r="E51" s="165"/>
      <c r="F51" s="165"/>
      <c r="G51" s="165"/>
    </row>
    <row r="52" spans="1:21" ht="18" customHeight="1" thickTop="1" x14ac:dyDescent="0.25">
      <c r="A52" s="329"/>
      <c r="B52" s="329"/>
      <c r="C52" s="166"/>
      <c r="D52" s="330" t="s">
        <v>30</v>
      </c>
      <c r="E52" s="331"/>
      <c r="F52" s="312">
        <f>IF(B9="","",(F55-F53-F54))</f>
        <v>29.8</v>
      </c>
      <c r="G52" s="313"/>
    </row>
    <row r="53" spans="1:21" ht="18" customHeight="1" x14ac:dyDescent="0.25">
      <c r="A53" s="329"/>
      <c r="B53" s="329"/>
      <c r="C53" s="166"/>
      <c r="D53" s="167" t="s">
        <v>31</v>
      </c>
      <c r="E53" s="168">
        <f>E10</f>
        <v>0.1</v>
      </c>
      <c r="F53" s="293">
        <f>IF(B9="","",(G50-F50+SUM(G13:G48)-SUM(F13:F48)-F54))</f>
        <v>2.9800000000000004</v>
      </c>
      <c r="G53" s="294"/>
    </row>
    <row r="54" spans="1:21" ht="18" customHeight="1" x14ac:dyDescent="0.25">
      <c r="A54" s="166"/>
      <c r="B54" s="166"/>
      <c r="C54" s="166"/>
      <c r="D54" s="167" t="s">
        <v>31</v>
      </c>
      <c r="E54" s="168">
        <f>F10</f>
        <v>0.2</v>
      </c>
      <c r="F54" s="293">
        <f>IF(B9="","",(SUM(G25:G26)-SUM(F25:F26)))</f>
        <v>0</v>
      </c>
      <c r="G54" s="294"/>
    </row>
    <row r="55" spans="1:21" ht="18" customHeight="1" x14ac:dyDescent="0.25">
      <c r="A55" s="166"/>
      <c r="B55" s="166"/>
      <c r="C55" s="166"/>
      <c r="D55" s="295" t="s">
        <v>32</v>
      </c>
      <c r="E55" s="296"/>
      <c r="F55" s="293">
        <f>IF(B9="","",(G50+SUM(G13:G48)))</f>
        <v>32.78</v>
      </c>
      <c r="G55" s="294"/>
    </row>
    <row r="56" spans="1:21" ht="18" customHeight="1" thickBot="1" x14ac:dyDescent="0.3">
      <c r="A56" s="166"/>
      <c r="B56" s="166"/>
      <c r="C56" s="166"/>
      <c r="D56" s="297" t="s">
        <v>33</v>
      </c>
      <c r="E56" s="298"/>
      <c r="F56" s="299">
        <f>IF(B9="","",F55/B9)</f>
        <v>3.278</v>
      </c>
      <c r="G56" s="300"/>
    </row>
    <row r="57" spans="1:21" ht="8.4499999999999993" customHeight="1" thickTop="1" thickBot="1" x14ac:dyDescent="0.3">
      <c r="A57" s="285"/>
      <c r="B57" s="285"/>
      <c r="C57" s="285"/>
      <c r="D57" s="285"/>
      <c r="E57" s="285"/>
      <c r="F57" s="285"/>
      <c r="G57" s="285"/>
    </row>
    <row r="58" spans="1:21" ht="17.25" thickTop="1" thickBot="1" x14ac:dyDescent="0.3">
      <c r="A58" s="301" t="s">
        <v>9</v>
      </c>
      <c r="B58" s="302"/>
      <c r="C58" s="302"/>
      <c r="D58" s="302"/>
      <c r="E58" s="302"/>
      <c r="F58" s="302"/>
      <c r="G58" s="303"/>
    </row>
    <row r="59" spans="1:21" ht="30.75" customHeight="1" thickTop="1" x14ac:dyDescent="0.25">
      <c r="A59" s="169" t="s">
        <v>10</v>
      </c>
      <c r="B59" s="304"/>
      <c r="C59" s="305"/>
      <c r="D59" s="170" t="s">
        <v>11</v>
      </c>
      <c r="E59" s="306"/>
      <c r="F59" s="307"/>
      <c r="G59" s="308"/>
    </row>
    <row r="60" spans="1:21" ht="35.25" customHeight="1" x14ac:dyDescent="0.25">
      <c r="A60" s="171" t="s">
        <v>12</v>
      </c>
      <c r="B60" s="274"/>
      <c r="C60" s="275"/>
      <c r="D60" s="172" t="s">
        <v>18</v>
      </c>
      <c r="E60" s="309"/>
      <c r="F60" s="310"/>
      <c r="G60" s="311"/>
    </row>
    <row r="61" spans="1:21" ht="33" customHeight="1" x14ac:dyDescent="0.25">
      <c r="A61" s="173" t="s">
        <v>13</v>
      </c>
      <c r="B61" s="290"/>
      <c r="C61" s="291"/>
      <c r="D61" s="291"/>
      <c r="E61" s="291"/>
      <c r="F61" s="291"/>
      <c r="G61" s="292"/>
    </row>
    <row r="62" spans="1:21" ht="33.75" customHeight="1" thickBot="1" x14ac:dyDescent="0.3">
      <c r="A62" s="174" t="s">
        <v>75</v>
      </c>
      <c r="B62" s="280"/>
      <c r="C62" s="281"/>
      <c r="D62" s="281"/>
      <c r="E62" s="281"/>
      <c r="F62" s="281"/>
      <c r="G62" s="282"/>
    </row>
    <row r="63" spans="1:21" ht="62.45" customHeight="1" thickTop="1" thickBot="1" x14ac:dyDescent="0.3">
      <c r="A63" s="175" t="s">
        <v>17</v>
      </c>
      <c r="B63" s="283"/>
      <c r="C63" s="283"/>
      <c r="D63" s="283"/>
      <c r="E63" s="283"/>
      <c r="F63" s="283"/>
      <c r="G63" s="284"/>
      <c r="S63" s="176"/>
      <c r="T63" s="176"/>
      <c r="U63" s="176"/>
    </row>
    <row r="64" spans="1:21" ht="7.9" customHeight="1" thickTop="1" x14ac:dyDescent="0.25">
      <c r="A64" s="285"/>
      <c r="B64" s="285"/>
      <c r="C64" s="285"/>
      <c r="D64" s="285"/>
      <c r="E64" s="285"/>
      <c r="F64" s="285"/>
      <c r="G64" s="285"/>
      <c r="S64" s="176"/>
      <c r="T64" s="176"/>
      <c r="U64" s="176"/>
    </row>
    <row r="65" spans="1:23" ht="15.75" thickBot="1" x14ac:dyDescent="0.3">
      <c r="A65" s="286" t="s">
        <v>16</v>
      </c>
      <c r="B65" s="287"/>
      <c r="C65" s="287"/>
      <c r="D65" s="287"/>
      <c r="E65" s="287"/>
      <c r="F65" s="287"/>
      <c r="G65" s="288"/>
      <c r="S65" s="176"/>
      <c r="T65" s="176"/>
      <c r="U65" s="176"/>
    </row>
    <row r="66" spans="1:23" ht="27" customHeight="1" thickTop="1" x14ac:dyDescent="0.25">
      <c r="A66" s="289" t="s">
        <v>98</v>
      </c>
      <c r="B66" s="289"/>
      <c r="C66" s="289"/>
      <c r="D66" s="289"/>
      <c r="E66" s="289"/>
      <c r="F66" s="289"/>
      <c r="G66" s="289"/>
      <c r="P66" s="134" t="s">
        <v>57</v>
      </c>
      <c r="Q66" s="177" t="s">
        <v>61</v>
      </c>
      <c r="R66" s="10" t="s">
        <v>97</v>
      </c>
      <c r="S66" s="178"/>
      <c r="T66" s="179"/>
      <c r="U66" s="176"/>
      <c r="V66" s="180"/>
      <c r="W66" s="181"/>
    </row>
    <row r="67" spans="1:23" ht="27" customHeight="1" x14ac:dyDescent="0.25">
      <c r="A67" s="179"/>
      <c r="B67" s="278"/>
      <c r="C67" s="278"/>
      <c r="D67" s="179"/>
      <c r="E67" s="279"/>
      <c r="F67" s="279"/>
      <c r="G67" s="279"/>
      <c r="P67" s="134" t="s">
        <v>58</v>
      </c>
      <c r="Q67" s="179" t="s">
        <v>62</v>
      </c>
      <c r="R67" s="10" t="s">
        <v>90</v>
      </c>
      <c r="S67" s="178"/>
      <c r="T67" s="179"/>
      <c r="U67" s="176"/>
      <c r="V67" s="183"/>
      <c r="W67" s="184"/>
    </row>
    <row r="68" spans="1:23" ht="27" customHeight="1" x14ac:dyDescent="0.25">
      <c r="A68" s="179"/>
      <c r="B68" s="278"/>
      <c r="C68" s="278"/>
      <c r="D68" s="179"/>
      <c r="E68" s="279"/>
      <c r="F68" s="279"/>
      <c r="G68" s="279"/>
      <c r="P68" s="134" t="s">
        <v>101</v>
      </c>
      <c r="Q68" s="179" t="s">
        <v>60</v>
      </c>
      <c r="R68" s="10" t="s">
        <v>91</v>
      </c>
      <c r="S68" s="178"/>
      <c r="T68" s="179"/>
      <c r="U68" s="176"/>
      <c r="V68" s="183"/>
      <c r="W68" s="184"/>
    </row>
    <row r="69" spans="1:23" ht="27" customHeight="1" x14ac:dyDescent="0.25">
      <c r="A69" s="179"/>
      <c r="B69" s="130"/>
      <c r="C69" s="130"/>
      <c r="D69" s="179"/>
      <c r="E69" s="185"/>
      <c r="F69" s="185"/>
      <c r="G69" s="185"/>
      <c r="P69" s="134" t="s">
        <v>102</v>
      </c>
      <c r="Q69" s="179" t="s">
        <v>60</v>
      </c>
      <c r="R69" s="10" t="s">
        <v>91</v>
      </c>
      <c r="S69" s="178"/>
      <c r="T69" s="179"/>
      <c r="U69" s="176"/>
      <c r="V69" s="183"/>
      <c r="W69" s="184"/>
    </row>
    <row r="70" spans="1:23" ht="27" customHeight="1" x14ac:dyDescent="0.25">
      <c r="A70" s="179"/>
      <c r="B70" s="278"/>
      <c r="C70" s="278"/>
      <c r="D70" s="179"/>
      <c r="E70" s="279"/>
      <c r="F70" s="279"/>
      <c r="G70" s="279"/>
      <c r="P70" s="134" t="s">
        <v>59</v>
      </c>
      <c r="Q70" s="179" t="s">
        <v>14</v>
      </c>
      <c r="R70" s="10" t="s">
        <v>92</v>
      </c>
      <c r="S70" s="178"/>
      <c r="T70" s="179"/>
      <c r="U70" s="176"/>
      <c r="V70" s="183"/>
      <c r="W70" s="184"/>
    </row>
    <row r="71" spans="1:23" ht="19.5" customHeight="1" x14ac:dyDescent="0.25">
      <c r="A71" s="176"/>
      <c r="B71" s="176"/>
      <c r="C71" s="176"/>
      <c r="D71" s="176"/>
      <c r="E71" s="186"/>
      <c r="F71" s="187"/>
      <c r="G71" s="187"/>
      <c r="P71" s="178" t="s">
        <v>65</v>
      </c>
      <c r="Q71" s="179" t="s">
        <v>15</v>
      </c>
      <c r="R71" s="10" t="s">
        <v>93</v>
      </c>
      <c r="S71" s="176"/>
      <c r="T71" s="176"/>
      <c r="U71" s="176"/>
    </row>
    <row r="72" spans="1:23" ht="60" x14ac:dyDescent="0.25">
      <c r="P72" s="178" t="s">
        <v>66</v>
      </c>
      <c r="Q72" s="179" t="s">
        <v>64</v>
      </c>
      <c r="R72" s="10" t="s">
        <v>94</v>
      </c>
      <c r="S72" s="176"/>
      <c r="T72" s="176"/>
      <c r="U72" s="176"/>
    </row>
    <row r="73" spans="1:23" ht="60" x14ac:dyDescent="0.25">
      <c r="P73" s="178" t="s">
        <v>67</v>
      </c>
      <c r="Q73" s="179" t="s">
        <v>69</v>
      </c>
      <c r="R73" s="10" t="s">
        <v>95</v>
      </c>
    </row>
    <row r="74" spans="1:23" ht="75" x14ac:dyDescent="0.25">
      <c r="P74" s="178" t="s">
        <v>68</v>
      </c>
      <c r="Q74" s="179" t="s">
        <v>63</v>
      </c>
      <c r="R74" s="10" t="s">
        <v>96</v>
      </c>
    </row>
  </sheetData>
  <mergeCells count="74">
    <mergeCell ref="B6:C6"/>
    <mergeCell ref="E6:G6"/>
    <mergeCell ref="A2:G2"/>
    <mergeCell ref="A1:G1"/>
    <mergeCell ref="A3:G3"/>
    <mergeCell ref="A4:G4"/>
    <mergeCell ref="B5:C5"/>
    <mergeCell ref="E5:G5"/>
    <mergeCell ref="B7:C7"/>
    <mergeCell ref="E7:G7"/>
    <mergeCell ref="F9:G9"/>
    <mergeCell ref="C11:D11"/>
    <mergeCell ref="A13:A14"/>
    <mergeCell ref="C13:D13"/>
    <mergeCell ref="C14:D14"/>
    <mergeCell ref="A16:A23"/>
    <mergeCell ref="C16:D16"/>
    <mergeCell ref="C17:D17"/>
    <mergeCell ref="C18:D18"/>
    <mergeCell ref="C19:D19"/>
    <mergeCell ref="C20:D20"/>
    <mergeCell ref="C21:D21"/>
    <mergeCell ref="C22:D22"/>
    <mergeCell ref="C23:D23"/>
    <mergeCell ref="A28:A33"/>
    <mergeCell ref="C28:D28"/>
    <mergeCell ref="C29:D29"/>
    <mergeCell ref="C30:D30"/>
    <mergeCell ref="C31:D31"/>
    <mergeCell ref="C32:D32"/>
    <mergeCell ref="C33:D33"/>
    <mergeCell ref="A35:A40"/>
    <mergeCell ref="C35:D35"/>
    <mergeCell ref="C36:D36"/>
    <mergeCell ref="C37:D37"/>
    <mergeCell ref="C38:D38"/>
    <mergeCell ref="C39:D39"/>
    <mergeCell ref="C40:D40"/>
    <mergeCell ref="F52:G52"/>
    <mergeCell ref="F53:G53"/>
    <mergeCell ref="A42:A46"/>
    <mergeCell ref="C42:D42"/>
    <mergeCell ref="C43:D43"/>
    <mergeCell ref="C44:D44"/>
    <mergeCell ref="C45:D45"/>
    <mergeCell ref="C46:D46"/>
    <mergeCell ref="C48:D48"/>
    <mergeCell ref="A50:B50"/>
    <mergeCell ref="C50:E50"/>
    <mergeCell ref="A52:B53"/>
    <mergeCell ref="D52:E52"/>
    <mergeCell ref="B61:G61"/>
    <mergeCell ref="F54:G54"/>
    <mergeCell ref="D55:E55"/>
    <mergeCell ref="F55:G55"/>
    <mergeCell ref="D56:E56"/>
    <mergeCell ref="F56:G56"/>
    <mergeCell ref="A57:G57"/>
    <mergeCell ref="A58:G58"/>
    <mergeCell ref="B59:C59"/>
    <mergeCell ref="E59:G59"/>
    <mergeCell ref="B60:C60"/>
    <mergeCell ref="E60:G60"/>
    <mergeCell ref="B68:C68"/>
    <mergeCell ref="E68:G68"/>
    <mergeCell ref="B70:C70"/>
    <mergeCell ref="E70:G70"/>
    <mergeCell ref="B62:G62"/>
    <mergeCell ref="B63:G63"/>
    <mergeCell ref="A64:G64"/>
    <mergeCell ref="A65:G65"/>
    <mergeCell ref="A66:G66"/>
    <mergeCell ref="B67:C67"/>
    <mergeCell ref="E67:G67"/>
  </mergeCells>
  <phoneticPr fontId="29" type="noConversion"/>
  <dataValidations count="6">
    <dataValidation type="list" allowBlank="1" showInputMessage="1" showErrorMessage="1" sqref="D9" xr:uid="{00000000-0002-0000-0100-000000000000}">
      <formula1>$P$66:$P$74</formula1>
    </dataValidation>
    <dataValidation type="list" allowBlank="1" showInputMessage="1" showErrorMessage="1" errorTitle="Donnée incorrecte" error="Merci de bien vouloir sélectionner une valeur dans le menu déroulant" sqref="B48" xr:uid="{00000000-0002-0000-0100-000001000000}">
      <formula1>$K$4:$K$5</formula1>
    </dataValidation>
    <dataValidation type="whole" allowBlank="1" showInputMessage="1" showErrorMessage="1" errorTitle="ERREUR" error="Merci de bien vouloir nous contacter pour toute demande concernant plus de 50 personnes." sqref="B9" xr:uid="{00000000-0002-0000-0100-000002000000}">
      <formula1>1</formula1>
      <formula2>50</formula2>
    </dataValidation>
    <dataValidation type="list" allowBlank="1" showInputMessage="1" showErrorMessage="1" sqref="E7:G7" xr:uid="{00000000-0002-0000-0100-000003000000}">
      <formula1>$L$3:$L$18</formula1>
    </dataValidation>
    <dataValidation type="list" allowBlank="1" showInputMessage="1" showErrorMessage="1" errorTitle="Donnée incorrecte" error="Merci de bien vouloir sélectionner un horaire dans le menu déroulant ou de contacter le restaurant" sqref="B7:C7" xr:uid="{00000000-0002-0000-0100-000004000000}">
      <formula1>$L$3:$L$16</formula1>
    </dataValidation>
    <dataValidation type="date" operator="notEqual" allowBlank="1" showInputMessage="1" showErrorMessage="1" error="La date doit être au format jj/mm/aaaa pour être prise en compte." sqref="B5:C5" xr:uid="{00000000-0002-0000-0100-000005000000}">
      <formula1>367</formula1>
    </dataValidation>
  </dataValidations>
  <hyperlinks>
    <hyperlink ref="Q70" r:id="rId1" xr:uid="{00000000-0004-0000-0100-000000000000}"/>
    <hyperlink ref="Q68" r:id="rId2" xr:uid="{00000000-0004-0000-0100-000001000000}"/>
    <hyperlink ref="Q66" r:id="rId3" xr:uid="{00000000-0004-0000-0100-000002000000}"/>
    <hyperlink ref="Q67" r:id="rId4" xr:uid="{00000000-0004-0000-0100-000003000000}"/>
    <hyperlink ref="Q74" r:id="rId5" xr:uid="{00000000-0004-0000-0100-000004000000}"/>
    <hyperlink ref="Q72" r:id="rId6" xr:uid="{00000000-0004-0000-0100-000005000000}"/>
    <hyperlink ref="Q71" r:id="rId7" xr:uid="{00000000-0004-0000-0100-000006000000}"/>
    <hyperlink ref="Q73" r:id="rId8" xr:uid="{00000000-0004-0000-0100-000007000000}"/>
    <hyperlink ref="Q69" r:id="rId9" xr:uid="{00000000-0004-0000-0100-000008000000}"/>
  </hyperlinks>
  <pageMargins left="0.7" right="0.7" top="0.75" bottom="0.75" header="0.3" footer="0.3"/>
  <pageSetup paperSize="9" orientation="portrait" r:id="rId10"/>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ROOM SERVICE</vt:lpstr>
      <vt:lpstr>Feuil1</vt:lpstr>
      <vt:lpstr>'ROOM SERVICE'!Zone_d_impression</vt:lpstr>
    </vt:vector>
  </TitlesOfParts>
  <Company>ICDC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Rosius, Axelle</dc:creator>
  <cp:lastModifiedBy>Wright, Laetitia</cp:lastModifiedBy>
  <cp:lastPrinted>2020-08-26T14:21:15Z</cp:lastPrinted>
  <dcterms:created xsi:type="dcterms:W3CDTF">2017-05-29T07:52:56Z</dcterms:created>
  <dcterms:modified xsi:type="dcterms:W3CDTF">2021-04-30T17:16:46Z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6b0da4-3db3-477f-aae7-ffa237cfc891_Enabled">
    <vt:lpwstr>True</vt:lpwstr>
  </property>
  <property fmtid="{D5CDD505-2E9C-101B-9397-08002B2CF9AE}" pid="3" name="MSIP_Label_526b0da4-3db3-477f-aae7-ffa237cfc891_SiteId">
    <vt:lpwstr>6eab6365-8194-49c6-a4d0-e2d1a0fbeb74</vt:lpwstr>
  </property>
  <property fmtid="{D5CDD505-2E9C-101B-9397-08002B2CF9AE}" pid="4" name="MSIP_Label_526b0da4-3db3-477f-aae7-ffa237cfc891_Ref">
    <vt:lpwstr>https://api.informationprotection.azure.com/api/6eab6365-8194-49c6-a4d0-e2d1a0fbeb74</vt:lpwstr>
  </property>
  <property fmtid="{D5CDD505-2E9C-101B-9397-08002B2CF9AE}" pid="5" name="MSIP_Label_526b0da4-3db3-477f-aae7-ffa237cfc891_Owner">
    <vt:lpwstr>Laetitia.Wright@caissedesdepots.fr</vt:lpwstr>
  </property>
  <property fmtid="{D5CDD505-2E9C-101B-9397-08002B2CF9AE}" pid="6" name="MSIP_Label_526b0da4-3db3-477f-aae7-ffa237cfc891_SetDate">
    <vt:lpwstr>2018-06-06T08:20:26.1864471+02:00</vt:lpwstr>
  </property>
  <property fmtid="{D5CDD505-2E9C-101B-9397-08002B2CF9AE}" pid="7" name="MSIP_Label_526b0da4-3db3-477f-aae7-ffa237cfc891_Name">
    <vt:lpwstr>CDC-Interne</vt:lpwstr>
  </property>
  <property fmtid="{D5CDD505-2E9C-101B-9397-08002B2CF9AE}" pid="8" name="MSIP_Label_526b0da4-3db3-477f-aae7-ffa237cfc891_Application">
    <vt:lpwstr>Microsoft Azure Information Protection</vt:lpwstr>
  </property>
  <property fmtid="{D5CDD505-2E9C-101B-9397-08002B2CF9AE}" pid="9" name="MSIP_Label_526b0da4-3db3-477f-aae7-ffa237cfc891_Extended_MSFT_Method">
    <vt:lpwstr>Automatic</vt:lpwstr>
  </property>
  <property fmtid="{D5CDD505-2E9C-101B-9397-08002B2CF9AE}" pid="10" name="MSIP_Label_1387ec98-8aff-418c-9455-dc857e1ea7dc_Enabled">
    <vt:lpwstr>true</vt:lpwstr>
  </property>
  <property fmtid="{D5CDD505-2E9C-101B-9397-08002B2CF9AE}" pid="11" name="MSIP_Label_1387ec98-8aff-418c-9455-dc857e1ea7dc_SetDate">
    <vt:lpwstr>2021-04-30T17:16:46Z</vt:lpwstr>
  </property>
  <property fmtid="{D5CDD505-2E9C-101B-9397-08002B2CF9AE}" pid="12" name="MSIP_Label_1387ec98-8aff-418c-9455-dc857e1ea7dc_Method">
    <vt:lpwstr>Standard</vt:lpwstr>
  </property>
  <property fmtid="{D5CDD505-2E9C-101B-9397-08002B2CF9AE}" pid="13" name="MSIP_Label_1387ec98-8aff-418c-9455-dc857e1ea7dc_Name">
    <vt:lpwstr>1387ec98-8aff-418c-9455-dc857e1ea7dc</vt:lpwstr>
  </property>
  <property fmtid="{D5CDD505-2E9C-101B-9397-08002B2CF9AE}" pid="14" name="MSIP_Label_1387ec98-8aff-418c-9455-dc857e1ea7dc_SiteId">
    <vt:lpwstr>6eab6365-8194-49c6-a4d0-e2d1a0fbeb74</vt:lpwstr>
  </property>
  <property fmtid="{D5CDD505-2E9C-101B-9397-08002B2CF9AE}" pid="15" name="MSIP_Label_1387ec98-8aff-418c-9455-dc857e1ea7dc_ActionId">
    <vt:lpwstr/>
  </property>
  <property fmtid="{D5CDD505-2E9C-101B-9397-08002B2CF9AE}" pid="16" name="MSIP_Label_1387ec98-8aff-418c-9455-dc857e1ea7dc_ContentBits">
    <vt:lpwstr>2</vt:lpwstr>
  </property>
</Properties>
</file>